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an" sheetId="1" state="visible" r:id="rId1"/>
    <sheet xmlns:r="http://schemas.openxmlformats.org/officeDocument/2006/relationships" name="Key" sheetId="2" state="visible" r:id="rId2"/>
    <sheet xmlns:r="http://schemas.openxmlformats.org/officeDocument/2006/relationships" name="Findings memo" sheetId="3" state="visible" r:id="rId3"/>
  </sheets>
  <definedNames>
    <definedName name="OPT_Q1">Key!$C$5:$C$8</definedName>
    <definedName name="KEY_Q1">Key!$C$5:$D$8</definedName>
    <definedName name="OPT_Q2">Key!$C$9:$C$12</definedName>
    <definedName name="KEY_Q2">Key!$C$9:$D$12</definedName>
    <definedName name="OPT_Q3">Key!$C$13:$C$16</definedName>
    <definedName name="KEY_Q3">Key!$C$13:$D$16</definedName>
    <definedName name="OPT_Q4">Key!$C$17:$C$19</definedName>
    <definedName name="KEY_Q4">Key!$C$17:$D$19</definedName>
    <definedName name="OPT_Q5">Key!$C$20:$C$23</definedName>
    <definedName name="KEY_Q5">Key!$C$20:$D$23</definedName>
    <definedName name="OPT_Q6">Key!$C$24:$C$26</definedName>
    <definedName name="KEY_Q6">Key!$C$24:$D$26</definedName>
    <definedName name="OPT_Q7">Key!$C$27:$C$30</definedName>
    <definedName name="KEY_Q7">Key!$C$27:$D$30</definedName>
    <definedName name="OPT_Q8">Key!$C$31:$C$34</definedName>
    <definedName name="KEY_Q8">Key!$C$31:$D$34</definedName>
    <definedName name="OPT_Q9">Key!$C$35:$C$37</definedName>
    <definedName name="KEY_Q9">Key!$C$35:$D$37</definedName>
    <definedName name="OPT_Q10">Key!$C$38:$C$41</definedName>
    <definedName name="KEY_Q10">Key!$C$38:$D$41</definedName>
    <definedName name="OPT_Q11">Key!$C$42:$C$45</definedName>
    <definedName name="KEY_Q11">Key!$C$42:$D$45</definedName>
    <definedName name="OPT_Q12">Key!$C$46:$C$49</definedName>
    <definedName name="KEY_Q12">Key!$C$46:$D$49</definedName>
    <definedName name="_xlnm.Print_Area" localSheetId="0">'Scan'!$A$1:$F$26</definedName>
    <definedName name="_xlnm.Print_Area" localSheetId="2">'Findings memo'!$A$1:$F$41</definedName>
  </definedNames>
  <calcPr calcId="124519" fullCalcOnLoad="1"/>
</workbook>
</file>

<file path=xl/styles.xml><?xml version="1.0" encoding="utf-8"?>
<styleSheet xmlns="http://schemas.openxmlformats.org/spreadsheetml/2006/main">
  <numFmts count="0"/>
  <fonts count="20">
    <font>
      <name val="Calibri"/>
      <family val="2"/>
      <color theme="1"/>
      <sz val="11"/>
      <scheme val="minor"/>
    </font>
    <font>
      <name val="Bahnschrift"/>
      <b val="1"/>
      <color rgb="0013343B"/>
      <sz val="16"/>
    </font>
    <font>
      <name val="Georgia"/>
      <i val="1"/>
      <color rgb="0054443B"/>
      <sz val="10.5"/>
    </font>
    <font>
      <name val="Bahnschrift"/>
      <b val="1"/>
      <color rgb="001A2F38"/>
      <sz val="10"/>
    </font>
    <font>
      <name val="Segoe UI"/>
      <color rgb="001A2F38"/>
      <sz val="11"/>
    </font>
    <font>
      <name val="Bahnschrift"/>
      <b val="1"/>
      <color rgb="001A2F38"/>
      <sz val="10.5"/>
    </font>
    <font>
      <name val="Bahnschrift"/>
      <b val="1"/>
      <color rgb="001A2F38"/>
      <sz val="12"/>
    </font>
    <font>
      <name val="Segoe UI"/>
      <color rgb="0054443B"/>
      <sz val="10"/>
    </font>
    <font>
      <name val="Bahnschrift"/>
      <b val="1"/>
      <color rgb="00A84B2F"/>
      <sz val="10"/>
    </font>
    <font>
      <name val="Bahnschrift"/>
      <color rgb="00FFFFFF"/>
      <sz val="10"/>
    </font>
    <font>
      <name val="Segoe UI"/>
      <color rgb="0054443B"/>
      <sz val="11"/>
    </font>
    <font>
      <name val="Bahnschrift"/>
      <b val="1"/>
      <color rgb="001A2F38"/>
      <sz val="11"/>
    </font>
    <font>
      <name val="Bahnschrift"/>
      <color rgb="001A2F38"/>
      <sz val="11"/>
    </font>
    <font>
      <name val="Bahnschrift"/>
      <b val="1"/>
      <color rgb="0013343B"/>
      <sz val="12"/>
    </font>
    <font>
      <name val="Segoe UI"/>
      <b val="1"/>
      <color rgb="001A2F38"/>
      <sz val="11"/>
    </font>
    <font>
      <name val="Bahnschrift"/>
      <b val="1"/>
      <color rgb="00A84B2F"/>
      <sz val="10.5"/>
    </font>
    <font>
      <name val="Georgia"/>
      <color rgb="001A2F38"/>
      <sz val="10"/>
    </font>
    <font>
      <name val="Bahnschrift"/>
      <b val="1"/>
      <color rgb="0013343B"/>
      <sz val="10.5"/>
    </font>
    <font>
      <name val="Georgia"/>
      <i val="1"/>
      <color rgb="0054443B"/>
      <sz val="10"/>
    </font>
    <font>
      <name val="Bahnschrift"/>
      <b val="1"/>
      <color rgb="0054443B"/>
      <sz val="10"/>
    </font>
  </fonts>
  <fills count="5">
    <fill>
      <patternFill/>
    </fill>
    <fill>
      <patternFill patternType="gray125"/>
    </fill>
    <fill>
      <patternFill patternType="solid">
        <fgColor rgb="00FFFFFF"/>
      </patternFill>
    </fill>
    <fill>
      <patternFill patternType="solid">
        <fgColor rgb="0013343B"/>
      </patternFill>
    </fill>
    <fill>
      <patternFill patternType="solid">
        <fgColor rgb="00F2F7F5"/>
      </patternFill>
    </fill>
  </fills>
  <borders count="3">
    <border>
      <left/>
      <right/>
      <top/>
      <bottom/>
      <diagonal/>
    </border>
    <border>
      <left style="thin">
        <color rgb="00C9DDD6"/>
      </left>
      <right style="thin">
        <color rgb="00C9DDD6"/>
      </right>
      <top style="thin">
        <color rgb="00C9DDD6"/>
      </top>
      <bottom style="thin">
        <color rgb="00C9DDD6"/>
      </bottom>
    </border>
    <border>
      <bottom style="thin">
        <color rgb="0054443B"/>
      </bottom>
    </border>
  </borders>
  <cellStyleXfs count="1">
    <xf numFmtId="0" fontId="0" fillId="0" borderId="0"/>
  </cellStyleXfs>
  <cellXfs count="27">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xf>
    <xf numFmtId="0" fontId="3" fillId="0" borderId="0" applyAlignment="1" pivotButton="0" quotePrefix="0" xfId="0">
      <alignment horizontal="left" vertical="center"/>
    </xf>
    <xf numFmtId="49" fontId="4" fillId="2" borderId="1" applyAlignment="1" pivotButton="0" quotePrefix="0" xfId="0">
      <alignment horizontal="left" vertical="center" wrapText="1"/>
    </xf>
    <xf numFmtId="49" fontId="0" fillId="0" borderId="0" pivotButton="0" quotePrefix="0" xfId="0"/>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center"/>
    </xf>
    <xf numFmtId="0" fontId="8" fillId="0" borderId="0" applyAlignment="1" pivotButton="0" quotePrefix="0" xfId="0">
      <alignment horizontal="left" vertical="center"/>
    </xf>
    <xf numFmtId="0" fontId="9" fillId="3" borderId="0" applyAlignment="1" pivotButton="0" quotePrefix="0" xfId="0">
      <alignment horizontal="center" vertical="center" wrapText="1"/>
    </xf>
    <xf numFmtId="0" fontId="10" fillId="2" borderId="0" applyAlignment="1" pivotButton="0" quotePrefix="0" xfId="0">
      <alignment horizontal="center" vertical="center"/>
    </xf>
    <xf numFmtId="0" fontId="4" fillId="2" borderId="0" applyAlignment="1" pivotButton="0" quotePrefix="0" xfId="0">
      <alignment horizontal="left" vertical="center" wrapText="1"/>
    </xf>
    <xf numFmtId="0" fontId="4" fillId="2" borderId="1" applyAlignment="1" pivotButton="0" quotePrefix="0" xfId="0">
      <alignment horizontal="left" vertical="center" wrapText="1"/>
    </xf>
    <xf numFmtId="0" fontId="11" fillId="0" borderId="0" applyAlignment="1" pivotButton="0" quotePrefix="0" xfId="0">
      <alignment horizontal="center" vertical="center"/>
    </xf>
    <xf numFmtId="0" fontId="10" fillId="4" borderId="0" applyAlignment="1" pivotButton="0" quotePrefix="0" xfId="0">
      <alignment horizontal="center" vertical="center"/>
    </xf>
    <xf numFmtId="0" fontId="4" fillId="4" borderId="0" applyAlignment="1" pivotButton="0" quotePrefix="0" xfId="0">
      <alignment horizontal="left" vertical="center" wrapText="1"/>
    </xf>
    <xf numFmtId="0" fontId="12" fillId="2" borderId="0" applyAlignment="1" pivotButton="0" quotePrefix="0" xfId="0">
      <alignment horizontal="center" vertical="center"/>
    </xf>
    <xf numFmtId="0" fontId="12" fillId="4" borderId="0" applyAlignment="1" pivotButton="0" quotePrefix="0" xfId="0">
      <alignment horizontal="center" vertical="center"/>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xf numFmtId="0" fontId="16" fillId="0" borderId="0" applyAlignment="1" pivotButton="0" quotePrefix="0" xfId="0">
      <alignment horizontal="left" vertical="top" wrapText="1"/>
    </xf>
    <xf numFmtId="0" fontId="17" fillId="0" borderId="0" applyAlignment="1" pivotButton="0" quotePrefix="0" xfId="0">
      <alignment horizontal="left" vertical="top" wrapText="1"/>
    </xf>
    <xf numFmtId="0" fontId="18" fillId="0" borderId="0" applyAlignment="1" pivotButton="0" quotePrefix="0" xfId="0">
      <alignment horizontal="left" vertical="top" wrapText="1"/>
    </xf>
    <xf numFmtId="0" fontId="19" fillId="0" borderId="0" applyAlignment="1" pivotButton="0" quotePrefix="0" xfId="0">
      <alignment horizontal="left" vertical="center"/>
    </xf>
    <xf numFmtId="0" fontId="0" fillId="0" borderId="2" pivotButton="0" quotePrefix="0" xfId="0"/>
  </cellXfs>
  <cellStyles count="1">
    <cellStyle name="Normal" xfId="0" builtinId="0" hidden="0"/>
  </cellStyles>
  <dxfs count="6">
    <dxf>
      <font>
        <name val="Bahnschrift"/>
        <b val="1"/>
        <color rgb="007E2E27"/>
        <sz val="11"/>
      </font>
      <fill>
        <patternFill patternType="solid">
          <fgColor rgb="00ECE0DF"/>
          <bgColor rgb="00ECE0DF"/>
        </patternFill>
      </fill>
    </dxf>
    <dxf>
      <font>
        <name val="Bahnschrift"/>
        <b val="1"/>
        <color rgb="00A84B2F"/>
        <sz val="11"/>
      </font>
      <fill>
        <patternFill patternType="solid">
          <fgColor rgb="00F2E4E0"/>
          <bgColor rgb="00F2E4E0"/>
        </patternFill>
      </fill>
    </dxf>
    <dxf>
      <font>
        <name val="Bahnschrift"/>
        <b val="1"/>
        <color rgb="002D7A6D"/>
        <sz val="11"/>
      </font>
      <fill>
        <patternFill patternType="solid">
          <fgColor rgb="00E0EBE9"/>
          <bgColor rgb="00E0EBE9"/>
        </patternFill>
      </fill>
    </dxf>
    <dxf>
      <font>
        <name val="Bahnschrift"/>
        <b val="1"/>
        <color rgb="007E2E27"/>
        <sz val="12"/>
      </font>
      <fill>
        <patternFill patternType="solid">
          <fgColor rgb="00ECE0DF"/>
          <bgColor rgb="00ECE0DF"/>
        </patternFill>
      </fill>
    </dxf>
    <dxf>
      <font>
        <name val="Bahnschrift"/>
        <b val="1"/>
        <color rgb="00A84B2F"/>
        <sz val="12"/>
      </font>
      <fill>
        <patternFill patternType="solid">
          <fgColor rgb="00F2E4E0"/>
          <bgColor rgb="00F2E4E0"/>
        </patternFill>
      </fill>
    </dxf>
    <dxf>
      <font>
        <name val="Bahnschrift"/>
        <b val="1"/>
        <color rgb="002D7A6D"/>
        <sz val="12"/>
      </font>
      <fill>
        <patternFill patternType="solid">
          <fgColor rgb="00E0EBE9"/>
          <bgColor rgb="00E0EBE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3343B"/>
    <outlinePr summaryBelow="1" summaryRight="1"/>
    <pageSetUpPr fitToPage="1"/>
  </sheetPr>
  <dimension ref="B2:F25"/>
  <sheetViews>
    <sheetView showGridLines="0" workbookViewId="0">
      <pane ySplit="13" topLeftCell="A14" activePane="bottomLeft" state="frozen"/>
      <selection pane="bottomLeft" activeCell="A1" sqref="A1"/>
    </sheetView>
  </sheetViews>
  <sheetFormatPr baseColWidth="8" defaultRowHeight="15"/>
  <cols>
    <col width="3" customWidth="1" min="1" max="1"/>
    <col width="5" customWidth="1" min="2" max="2"/>
    <col width="52" customWidth="1" min="3" max="3"/>
    <col width="38" customWidth="1" min="4" max="4"/>
    <col width="11" customWidth="1" min="5" max="5"/>
    <col width="42" customWidth="1" min="6" max="6"/>
  </cols>
  <sheetData>
    <row r="1" ht="8" customHeight="1"/>
    <row r="2" ht="30" customHeight="1">
      <c r="B2" s="1" t="inlineStr">
        <is>
          <t>The Diligence Sheet</t>
        </is>
      </c>
    </row>
    <row r="3" ht="18" customHeight="1">
      <c r="B3" s="2" t="inlineStr">
        <is>
          <t>Twelve questions about a file, answered from the public record. Unknown scores.</t>
        </is>
      </c>
    </row>
    <row r="4" ht="6" customHeight="1"/>
    <row r="5" ht="20" customHeight="1">
      <c r="B5" s="3" t="inlineStr">
        <is>
          <t>Subject (reference only)</t>
        </is>
      </c>
      <c r="D5" s="4" t="n"/>
      <c r="E5" s="5" t="n"/>
    </row>
    <row r="6" ht="20" customHeight="1">
      <c r="B6" s="3" t="inlineStr">
        <is>
          <t>Completed by</t>
        </is>
      </c>
      <c r="D6" s="4" t="n"/>
      <c r="E6" s="5" t="n"/>
    </row>
    <row r="7" ht="20" customHeight="1">
      <c r="B7" s="3" t="inlineStr">
        <is>
          <t>Date</t>
        </is>
      </c>
      <c r="D7" s="4" t="n"/>
      <c r="E7" s="5" t="n"/>
    </row>
    <row r="8" ht="6" customHeight="1"/>
    <row r="9" ht="20" customHeight="1">
      <c r="B9" s="6" t="inlineStr">
        <is>
          <t>Exposure:</t>
        </is>
      </c>
      <c r="D9" s="7">
        <f>SUM(E14:E25)</f>
        <v/>
      </c>
      <c r="E9" s="8" t="inlineStr">
        <is>
          <t>of 33</t>
        </is>
      </c>
      <c r="F9" s="9">
        <f>IF(D10=0,"Not yet scanned","")</f>
        <v/>
      </c>
    </row>
    <row r="10" ht="20" customHeight="1">
      <c r="B10" s="6" t="inlineStr">
        <is>
          <t>Answered:</t>
        </is>
      </c>
      <c r="D10" s="7">
        <f>COUNTIF(D14:D25,"&lt;&gt;")</f>
        <v/>
      </c>
      <c r="E10" s="8" t="inlineStr">
        <is>
          <t>of 12</t>
        </is>
      </c>
    </row>
    <row r="11" ht="22" customHeight="1">
      <c r="B11" s="6" t="inlineStr">
        <is>
          <t>Band:</t>
        </is>
      </c>
      <c r="D11" s="7">
        <f>IF(D9&gt;=22,"Thin record",IF(D9&gt;=11,"Partial record","Record holds"))</f>
        <v/>
      </c>
    </row>
    <row r="12" ht="8" customHeight="1"/>
    <row r="13" ht="30" customHeight="1">
      <c r="B13" s="10" t="inlineStr">
        <is>
          <t>#</t>
        </is>
      </c>
      <c r="C13" s="10" t="inlineStr">
        <is>
          <t>Question</t>
        </is>
      </c>
      <c r="D13" s="10" t="inlineStr">
        <is>
          <t>Your answer</t>
        </is>
      </c>
      <c r="E13" s="10" t="inlineStr">
        <is>
          <t>Severity</t>
        </is>
      </c>
      <c r="F13" s="10" t="inlineStr">
        <is>
          <t>Location in the record (document, section, page)</t>
        </is>
      </c>
    </row>
    <row r="14" ht="32" customHeight="1">
      <c r="B14" s="11" t="n">
        <v>1</v>
      </c>
      <c r="C14" s="12" t="inlineStr">
        <is>
          <t>Which approval decided whether this use belongs here, at this scale?</t>
        </is>
      </c>
      <c r="D14" s="13" t="n"/>
      <c r="E14" s="14">
        <f>IF(D14="","",IFERROR(VLOOKUP(D14,KEY_Q1,2,FALSE),""))</f>
        <v/>
      </c>
      <c r="F14" s="4" t="n"/>
    </row>
    <row r="15" ht="32" customHeight="1">
      <c r="B15" s="15" t="n">
        <v>2</v>
      </c>
      <c r="C15" s="16" t="inlineStr">
        <is>
          <t>Are the water and electricity figures on the decision record?</t>
        </is>
      </c>
      <c r="D15" s="13" t="n"/>
      <c r="E15" s="14">
        <f>IF(D15="","",IFERROR(VLOOKUP(D15,KEY_Q2,2,FALSE),""))</f>
        <v/>
      </c>
      <c r="F15" s="4" t="n"/>
    </row>
    <row r="16" ht="32" customHeight="1">
      <c r="B16" s="11" t="n">
        <v>3</v>
      </c>
      <c r="C16" s="12" t="inlineStr">
        <is>
          <t>How many other facilities of this class draw on the same municipal system?</t>
        </is>
      </c>
      <c r="D16" s="13" t="n"/>
      <c r="E16" s="14">
        <f>IF(D16="","",IFERROR(VLOOKUP(D16,KEY_Q3,2,FALSE),""))</f>
        <v/>
      </c>
      <c r="F16" s="4" t="n"/>
    </row>
    <row r="17" ht="32" customHeight="1">
      <c r="B17" s="15" t="n">
        <v>4</v>
      </c>
      <c r="C17" s="16" t="inlineStr">
        <is>
          <t>Has cumulative draw across those facilities been assessed anywhere?</t>
        </is>
      </c>
      <c r="D17" s="13" t="n"/>
      <c r="E17" s="14">
        <f>IF(D17="","",IFERROR(VLOOKUP(D17,KEY_Q4,2,FALSE),""))</f>
        <v/>
      </c>
      <c r="F17" s="4" t="n"/>
    </row>
    <row r="18" ht="32" customHeight="1">
      <c r="B18" s="11" t="n">
        <v>5</v>
      </c>
      <c r="C18" s="12" t="inlineStr">
        <is>
          <t>Do the benefit claims appear as conditions of consent?</t>
        </is>
      </c>
      <c r="D18" s="13" t="n"/>
      <c r="E18" s="14">
        <f>IF(D18="","",IFERROR(VLOOKUP(D18,KEY_Q5,2,FALSE),""))</f>
        <v/>
      </c>
      <c r="F18" s="4" t="n"/>
    </row>
    <row r="19" ht="32" customHeight="1">
      <c r="B19" s="15" t="n">
        <v>6</v>
      </c>
      <c r="C19" s="16" t="inlineStr">
        <is>
          <t>Is a falsification condition attached to any benefit claim?</t>
        </is>
      </c>
      <c r="D19" s="13" t="n"/>
      <c r="E19" s="14">
        <f>IF(D19="","",IFERROR(VLOOKUP(D19,KEY_Q6,2,FALSE),""))</f>
        <v/>
      </c>
      <c r="F19" s="4" t="n"/>
    </row>
    <row r="20" ht="32" customHeight="1">
      <c r="B20" s="11" t="n">
        <v>7</v>
      </c>
      <c r="C20" s="12" t="inlineStr">
        <is>
          <t>What standing do affected parties retain now?</t>
        </is>
      </c>
      <c r="D20" s="13" t="n"/>
      <c r="E20" s="14">
        <f>IF(D20="","",IFERROR(VLOOKUP(D20,KEY_Q7,2,FALSE),""))</f>
        <v/>
      </c>
      <c r="F20" s="4" t="n"/>
    </row>
    <row r="21" ht="32" customHeight="1">
      <c r="B21" s="15" t="n">
        <v>8</v>
      </c>
      <c r="C21" s="16" t="inlineStr">
        <is>
          <t>How was the standby generation assessed?</t>
        </is>
      </c>
      <c r="D21" s="13" t="n"/>
      <c r="E21" s="14">
        <f>IF(D21="","",IFERROR(VLOOKUP(D21,KEY_Q8,2,FALSE),""))</f>
        <v/>
      </c>
      <c r="F21" s="4" t="n"/>
    </row>
    <row r="22" ht="32" customHeight="1">
      <c r="B22" s="11" t="n">
        <v>9</v>
      </c>
      <c r="C22" s="12" t="inlineStr">
        <is>
          <t>Is there a trigger that reopens assessment if load grows inside the existing envelope?</t>
        </is>
      </c>
      <c r="D22" s="13" t="n"/>
      <c r="E22" s="14">
        <f>IF(D22="","",IFERROR(VLOOKUP(D22,KEY_Q9,2,FALSE),""))</f>
        <v/>
      </c>
      <c r="F22" s="4" t="n"/>
    </row>
    <row r="23" ht="32" customHeight="1">
      <c r="B23" s="15" t="n">
        <v>10</v>
      </c>
      <c r="C23" s="16" t="inlineStr">
        <is>
          <t>Where does the cooling commitment live?</t>
        </is>
      </c>
      <c r="D23" s="13" t="n"/>
      <c r="E23" s="14">
        <f>IF(D23="","",IFERROR(VLOOKUP(D23,KEY_Q10,2,FALSE),""))</f>
        <v/>
      </c>
      <c r="F23" s="4" t="n"/>
    </row>
    <row r="24" ht="32" customHeight="1">
      <c r="B24" s="11" t="n">
        <v>11</v>
      </c>
      <c r="C24" s="12" t="inlineStr">
        <is>
          <t>Can a party other than the operator audit the monitoring?</t>
        </is>
      </c>
      <c r="D24" s="13" t="n"/>
      <c r="E24" s="14">
        <f>IF(D24="","",IFERROR(VLOOKUP(D24,KEY_Q11,2,FALSE),""))</f>
        <v/>
      </c>
      <c r="F24" s="4" t="n"/>
    </row>
    <row r="25" ht="32" customHeight="1">
      <c r="B25" s="15" t="n">
        <v>12</v>
      </c>
      <c r="C25" s="16" t="inlineStr">
        <is>
          <t>Is the stated load consistent about its basis?</t>
        </is>
      </c>
      <c r="D25" s="13" t="n"/>
      <c r="E25" s="14">
        <f>IF(D25="","",IFERROR(VLOOKUP(D25,KEY_Q12,2,FALSE),""))</f>
        <v/>
      </c>
      <c r="F25" s="4" t="n"/>
    </row>
  </sheetData>
  <mergeCells count="12">
    <mergeCell ref="D6:E6"/>
    <mergeCell ref="B6:C6"/>
    <mergeCell ref="D7:E7"/>
    <mergeCell ref="B7:C7"/>
    <mergeCell ref="B2:F2"/>
    <mergeCell ref="B11:C11"/>
    <mergeCell ref="B5:C5"/>
    <mergeCell ref="D11:E11"/>
    <mergeCell ref="D5:E5"/>
    <mergeCell ref="B3:F3"/>
    <mergeCell ref="B10:C10"/>
    <mergeCell ref="B9:C9"/>
  </mergeCells>
  <conditionalFormatting sqref="E14:E25">
    <cfRule type="cellIs" priority="1" operator="equal" dxfId="0">
      <formula>3</formula>
    </cfRule>
    <cfRule type="cellIs" priority="2" operator="equal" dxfId="1">
      <formula>2</formula>
    </cfRule>
    <cfRule type="cellIs" priority="3" operator="equal" dxfId="2">
      <formula>0</formula>
    </cfRule>
  </conditionalFormatting>
  <conditionalFormatting sqref="D11:E11">
    <cfRule type="cellIs" priority="4" operator="equal" dxfId="3">
      <formula>"Thin record"</formula>
    </cfRule>
    <cfRule type="cellIs" priority="5" operator="equal" dxfId="4">
      <formula>"Partial record"</formula>
    </cfRule>
    <cfRule type="cellIs" priority="6" operator="equal" dxfId="5">
      <formula>"Record holds"</formula>
    </cfRule>
  </conditionalFormatting>
  <dataValidations count="12">
    <dataValidation sqref="D14" showDropDown="0" showInputMessage="0" showErrorMessage="1" allowBlank="1" errorTitle="Not an answer on the Key" error="Pick one of the listed options for this question. Unknown is on the list." type="list">
      <formula1>OPT_Q1</formula1>
    </dataValidation>
    <dataValidation sqref="D15" showDropDown="0" showInputMessage="0" showErrorMessage="1" allowBlank="1" errorTitle="Not an answer on the Key" error="Pick one of the listed options for this question. Unknown is on the list." type="list">
      <formula1>OPT_Q2</formula1>
    </dataValidation>
    <dataValidation sqref="D16" showDropDown="0" showInputMessage="0" showErrorMessage="1" allowBlank="1" errorTitle="Not an answer on the Key" error="Pick one of the listed options for this question. Unknown is on the list." type="list">
      <formula1>OPT_Q3</formula1>
    </dataValidation>
    <dataValidation sqref="D17" showDropDown="0" showInputMessage="0" showErrorMessage="1" allowBlank="1" errorTitle="Not an answer on the Key" error="Pick one of the listed options for this question. Unknown is on the list." type="list">
      <formula1>OPT_Q4</formula1>
    </dataValidation>
    <dataValidation sqref="D18" showDropDown="0" showInputMessage="0" showErrorMessage="1" allowBlank="1" errorTitle="Not an answer on the Key" error="Pick one of the listed options for this question. Unknown is on the list." type="list">
      <formula1>OPT_Q5</formula1>
    </dataValidation>
    <dataValidation sqref="D19" showDropDown="0" showInputMessage="0" showErrorMessage="1" allowBlank="1" errorTitle="Not an answer on the Key" error="Pick one of the listed options for this question. Unknown is on the list." type="list">
      <formula1>OPT_Q6</formula1>
    </dataValidation>
    <dataValidation sqref="D20" showDropDown="0" showInputMessage="0" showErrorMessage="1" allowBlank="1" errorTitle="Not an answer on the Key" error="Pick one of the listed options for this question. Unknown is on the list." type="list">
      <formula1>OPT_Q7</formula1>
    </dataValidation>
    <dataValidation sqref="D21" showDropDown="0" showInputMessage="0" showErrorMessage="1" allowBlank="1" errorTitle="Not an answer on the Key" error="Pick one of the listed options for this question. Unknown is on the list." type="list">
      <formula1>OPT_Q8</formula1>
    </dataValidation>
    <dataValidation sqref="D22" showDropDown="0" showInputMessage="0" showErrorMessage="1" allowBlank="1" errorTitle="Not an answer on the Key" error="Pick one of the listed options for this question. Unknown is on the list." type="list">
      <formula1>OPT_Q9</formula1>
    </dataValidation>
    <dataValidation sqref="D23" showDropDown="0" showInputMessage="0" showErrorMessage="1" allowBlank="1" errorTitle="Not an answer on the Key" error="Pick one of the listed options for this question. Unknown is on the list." type="list">
      <formula1>OPT_Q10</formula1>
    </dataValidation>
    <dataValidation sqref="D24" showDropDown="0" showInputMessage="0" showErrorMessage="1" allowBlank="1" errorTitle="Not an answer on the Key" error="Pick one of the listed options for this question. Unknown is on the list." type="list">
      <formula1>OPT_Q11</formula1>
    </dataValidation>
    <dataValidation sqref="D25" showDropDown="0" showInputMessage="0" showErrorMessage="1" allowBlank="1" errorTitle="Not an answer on the Key" error="Pick one of the listed options for this question. Unknown is on the list." type="list">
      <formula1>OPT_Q12</formula1>
    </dataValidation>
  </dataValidations>
  <pageMargins left="0.4" right="0.4" top="0.4" bottom="0.4" header="0.5" footer="0.5"/>
  <pageSetup orientation="landscape" fitToHeight="1" fitToWidth="1"/>
</worksheet>
</file>

<file path=xl/worksheets/sheet2.xml><?xml version="1.0" encoding="utf-8"?>
<worksheet xmlns="http://schemas.openxmlformats.org/spreadsheetml/2006/main">
  <sheetPr>
    <tabColor rgb="002D7A6D"/>
    <outlinePr summaryBelow="1" summaryRight="1"/>
    <pageSetUpPr fitToPage="1"/>
  </sheetPr>
  <dimension ref="B2:D49"/>
  <sheetViews>
    <sheetView showGridLines="0" workbookViewId="0">
      <selection activeCell="A1" sqref="A1"/>
    </sheetView>
  </sheetViews>
  <sheetFormatPr baseColWidth="8" defaultRowHeight="15"/>
  <cols>
    <col width="3" customWidth="1" min="1" max="1"/>
    <col width="12" customWidth="1" min="2" max="2"/>
    <col width="56" customWidth="1" min="3" max="3"/>
    <col width="12" customWidth="1" min="4" max="4"/>
  </cols>
  <sheetData>
    <row r="1" ht="8" customHeight="1"/>
    <row r="2" ht="30" customHeight="1">
      <c r="B2" s="1" t="inlineStr">
        <is>
          <t>Key</t>
        </is>
      </c>
    </row>
    <row r="3" ht="6" customHeight="1"/>
    <row r="4" ht="24" customHeight="1">
      <c r="B4" s="10" t="inlineStr">
        <is>
          <t>Question #</t>
        </is>
      </c>
      <c r="C4" s="10" t="inlineStr">
        <is>
          <t>Option text</t>
        </is>
      </c>
      <c r="D4" s="10" t="inlineStr">
        <is>
          <t>Severity</t>
        </is>
      </c>
    </row>
    <row r="5">
      <c r="B5" s="11" t="n">
        <v>1</v>
      </c>
      <c r="C5" s="12" t="inlineStr">
        <is>
          <t>Environmental authorisation</t>
        </is>
      </c>
      <c r="D5" s="17" t="n">
        <v>0</v>
      </c>
    </row>
    <row r="6">
      <c r="B6" s="15" t="n">
        <v>1</v>
      </c>
      <c r="C6" s="16" t="inlineStr">
        <is>
          <t>Land-use tribunal</t>
        </is>
      </c>
      <c r="D6" s="18" t="n">
        <v>2</v>
      </c>
    </row>
    <row r="7">
      <c r="B7" s="11" t="n">
        <v>1</v>
      </c>
      <c r="C7" s="12" t="inlineStr">
        <is>
          <t>No new approval, inside existing rights</t>
        </is>
      </c>
      <c r="D7" s="17" t="n">
        <v>3</v>
      </c>
    </row>
    <row r="8">
      <c r="B8" s="15" t="n">
        <v>1</v>
      </c>
      <c r="C8" s="16" t="inlineStr">
        <is>
          <t>Unknown</t>
        </is>
      </c>
      <c r="D8" s="18" t="n">
        <v>3</v>
      </c>
    </row>
    <row r="9">
      <c r="B9" s="11" t="n">
        <v>2</v>
      </c>
      <c r="C9" s="12" t="inlineStr">
        <is>
          <t>Yes, before the decision</t>
        </is>
      </c>
      <c r="D9" s="17" t="n">
        <v>0</v>
      </c>
    </row>
    <row r="10">
      <c r="B10" s="15" t="n">
        <v>2</v>
      </c>
      <c r="C10" s="16" t="inlineStr">
        <is>
          <t>Deferred to a later stage</t>
        </is>
      </c>
      <c r="D10" s="18" t="n">
        <v>3</v>
      </c>
    </row>
    <row r="11">
      <c r="B11" s="11" t="n">
        <v>2</v>
      </c>
      <c r="C11" s="12" t="inlineStr">
        <is>
          <t>Not found</t>
        </is>
      </c>
      <c r="D11" s="17" t="n">
        <v>2</v>
      </c>
    </row>
    <row r="12">
      <c r="B12" s="15" t="n">
        <v>2</v>
      </c>
      <c r="C12" s="16" t="inlineStr">
        <is>
          <t>Unknown</t>
        </is>
      </c>
      <c r="D12" s="18" t="n">
        <v>2</v>
      </c>
    </row>
    <row r="13">
      <c r="B13" s="11" t="n">
        <v>3</v>
      </c>
      <c r="C13" s="12" t="inlineStr">
        <is>
          <t>None</t>
        </is>
      </c>
      <c r="D13" s="17" t="n">
        <v>0</v>
      </c>
    </row>
    <row r="14">
      <c r="B14" s="15" t="n">
        <v>3</v>
      </c>
      <c r="C14" s="16" t="inlineStr">
        <is>
          <t>One or two</t>
        </is>
      </c>
      <c r="D14" s="18" t="n">
        <v>1</v>
      </c>
    </row>
    <row r="15">
      <c r="B15" s="11" t="n">
        <v>3</v>
      </c>
      <c r="C15" s="12" t="inlineStr">
        <is>
          <t>Three or more</t>
        </is>
      </c>
      <c r="D15" s="17" t="n">
        <v>3</v>
      </c>
    </row>
    <row r="16">
      <c r="B16" s="15" t="n">
        <v>3</v>
      </c>
      <c r="C16" s="16" t="inlineStr">
        <is>
          <t>Unknown</t>
        </is>
      </c>
      <c r="D16" s="18" t="n">
        <v>3</v>
      </c>
    </row>
    <row r="17">
      <c r="B17" s="11" t="n">
        <v>4</v>
      </c>
      <c r="C17" s="12" t="inlineStr">
        <is>
          <t>Yes, on the record</t>
        </is>
      </c>
      <c r="D17" s="17" t="n">
        <v>0</v>
      </c>
    </row>
    <row r="18">
      <c r="B18" s="15" t="n">
        <v>4</v>
      </c>
      <c r="C18" s="16" t="inlineStr">
        <is>
          <t>No</t>
        </is>
      </c>
      <c r="D18" s="18" t="n">
        <v>3</v>
      </c>
    </row>
    <row r="19">
      <c r="B19" s="11" t="n">
        <v>4</v>
      </c>
      <c r="C19" s="12" t="inlineStr">
        <is>
          <t>Unknown</t>
        </is>
      </c>
      <c r="D19" s="17" t="n">
        <v>2</v>
      </c>
    </row>
    <row r="20">
      <c r="B20" s="15" t="n">
        <v>5</v>
      </c>
      <c r="C20" s="16" t="inlineStr">
        <is>
          <t>Yes, with numbers and dates</t>
        </is>
      </c>
      <c r="D20" s="18" t="n">
        <v>0</v>
      </c>
    </row>
    <row r="21">
      <c r="B21" s="11" t="n">
        <v>5</v>
      </c>
      <c r="C21" s="12" t="inlineStr">
        <is>
          <t>Some, loosely worded</t>
        </is>
      </c>
      <c r="D21" s="17" t="n">
        <v>2</v>
      </c>
    </row>
    <row r="22">
      <c r="B22" s="15" t="n">
        <v>5</v>
      </c>
      <c r="C22" s="16" t="inlineStr">
        <is>
          <t>None, promotional only</t>
        </is>
      </c>
      <c r="D22" s="18" t="n">
        <v>3</v>
      </c>
    </row>
    <row r="23">
      <c r="B23" s="11" t="n">
        <v>5</v>
      </c>
      <c r="C23" s="12" t="inlineStr">
        <is>
          <t>Unknown</t>
        </is>
      </c>
      <c r="D23" s="17" t="n">
        <v>2</v>
      </c>
    </row>
    <row r="24">
      <c r="B24" s="15" t="n">
        <v>6</v>
      </c>
      <c r="C24" s="16" t="inlineStr">
        <is>
          <t>Yes, agreed in advance</t>
        </is>
      </c>
      <c r="D24" s="18" t="n">
        <v>0</v>
      </c>
    </row>
    <row r="25">
      <c r="B25" s="11" t="n">
        <v>6</v>
      </c>
      <c r="C25" s="12" t="inlineStr">
        <is>
          <t>No</t>
        </is>
      </c>
      <c r="D25" s="17" t="n">
        <v>2</v>
      </c>
    </row>
    <row r="26">
      <c r="B26" s="15" t="n">
        <v>6</v>
      </c>
      <c r="C26" s="16" t="inlineStr">
        <is>
          <t>Unknown</t>
        </is>
      </c>
      <c r="D26" s="18" t="n">
        <v>2</v>
      </c>
    </row>
    <row r="27">
      <c r="B27" s="11" t="n">
        <v>7</v>
      </c>
      <c r="C27" s="12" t="inlineStr">
        <is>
          <t>Registered, with appeal rights</t>
        </is>
      </c>
      <c r="D27" s="17" t="n">
        <v>0</v>
      </c>
    </row>
    <row r="28">
      <c r="B28" s="15" t="n">
        <v>7</v>
      </c>
      <c r="C28" s="16" t="inlineStr">
        <is>
          <t>Attached to a decision already taken</t>
        </is>
      </c>
      <c r="D28" s="18" t="n">
        <v>3</v>
      </c>
    </row>
    <row r="29">
      <c r="B29" s="11" t="n">
        <v>7</v>
      </c>
      <c r="C29" s="12" t="inlineStr">
        <is>
          <t>None</t>
        </is>
      </c>
      <c r="D29" s="17" t="n">
        <v>3</v>
      </c>
    </row>
    <row r="30">
      <c r="B30" s="15" t="n">
        <v>7</v>
      </c>
      <c r="C30" s="16" t="inlineStr">
        <is>
          <t>Unknown</t>
        </is>
      </c>
      <c r="D30" s="18" t="n">
        <v>2</v>
      </c>
    </row>
    <row r="31">
      <c r="B31" s="11" t="n">
        <v>8</v>
      </c>
      <c r="C31" s="12" t="inlineStr">
        <is>
          <t>Scoping and impact report</t>
        </is>
      </c>
      <c r="D31" s="17" t="n">
        <v>0</v>
      </c>
    </row>
    <row r="32">
      <c r="B32" s="15" t="n">
        <v>8</v>
      </c>
      <c r="C32" s="16" t="inlineStr">
        <is>
          <t>Basic assessment</t>
        </is>
      </c>
      <c r="D32" s="18" t="n">
        <v>1</v>
      </c>
    </row>
    <row r="33">
      <c r="B33" s="11" t="n">
        <v>8</v>
      </c>
      <c r="C33" s="12" t="inlineStr">
        <is>
          <t>Rectification after the fact</t>
        </is>
      </c>
      <c r="D33" s="17" t="n">
        <v>3</v>
      </c>
    </row>
    <row r="34">
      <c r="B34" s="15" t="n">
        <v>8</v>
      </c>
      <c r="C34" s="16" t="inlineStr">
        <is>
          <t>Not found</t>
        </is>
      </c>
      <c r="D34" s="18" t="n">
        <v>2</v>
      </c>
    </row>
    <row r="35">
      <c r="B35" s="11" t="n">
        <v>9</v>
      </c>
      <c r="C35" s="12" t="inlineStr">
        <is>
          <t>Yes, with a named party</t>
        </is>
      </c>
      <c r="D35" s="17" t="n">
        <v>0</v>
      </c>
    </row>
    <row r="36">
      <c r="B36" s="15" t="n">
        <v>9</v>
      </c>
      <c r="C36" s="16" t="inlineStr">
        <is>
          <t>No</t>
        </is>
      </c>
      <c r="D36" s="18" t="n">
        <v>3</v>
      </c>
    </row>
    <row r="37">
      <c r="B37" s="11" t="n">
        <v>9</v>
      </c>
      <c r="C37" s="12" t="inlineStr">
        <is>
          <t>Unknown</t>
        </is>
      </c>
      <c r="D37" s="17" t="n">
        <v>2</v>
      </c>
    </row>
    <row r="38">
      <c r="B38" s="15" t="n">
        <v>10</v>
      </c>
      <c r="C38" s="16" t="inlineStr">
        <is>
          <t>Condition or licence</t>
        </is>
      </c>
      <c r="D38" s="18" t="n">
        <v>0</v>
      </c>
    </row>
    <row r="39">
      <c r="B39" s="11" t="n">
        <v>10</v>
      </c>
      <c r="C39" s="12" t="inlineStr">
        <is>
          <t>Technical specification</t>
        </is>
      </c>
      <c r="D39" s="17" t="n">
        <v>1</v>
      </c>
    </row>
    <row r="40">
      <c r="B40" s="15" t="n">
        <v>10</v>
      </c>
      <c r="C40" s="16" t="inlineStr">
        <is>
          <t>Marketing material only</t>
        </is>
      </c>
      <c r="D40" s="18" t="n">
        <v>2</v>
      </c>
    </row>
    <row r="41">
      <c r="B41" s="11" t="n">
        <v>10</v>
      </c>
      <c r="C41" s="12" t="inlineStr">
        <is>
          <t>Unknown</t>
        </is>
      </c>
      <c r="D41" s="17" t="n">
        <v>2</v>
      </c>
    </row>
    <row r="42">
      <c r="B42" s="15" t="n">
        <v>11</v>
      </c>
      <c r="C42" s="16" t="inlineStr">
        <is>
          <t>Yes, independently auditable</t>
        </is>
      </c>
      <c r="D42" s="18" t="n">
        <v>0</v>
      </c>
    </row>
    <row r="43">
      <c r="B43" s="11" t="n">
        <v>11</v>
      </c>
      <c r="C43" s="12" t="inlineStr">
        <is>
          <t>Operator self-reports</t>
        </is>
      </c>
      <c r="D43" s="17" t="n">
        <v>2</v>
      </c>
    </row>
    <row r="44">
      <c r="B44" s="15" t="n">
        <v>11</v>
      </c>
      <c r="C44" s="16" t="inlineStr">
        <is>
          <t>No monitoring identified</t>
        </is>
      </c>
      <c r="D44" s="18" t="n">
        <v>3</v>
      </c>
    </row>
    <row r="45">
      <c r="B45" s="11" t="n">
        <v>11</v>
      </c>
      <c r="C45" s="12" t="inlineStr">
        <is>
          <t>Unknown</t>
        </is>
      </c>
      <c r="D45" s="17" t="n">
        <v>2</v>
      </c>
    </row>
    <row r="46">
      <c r="B46" s="15" t="n">
        <v>12</v>
      </c>
      <c r="C46" s="16" t="inlineStr">
        <is>
          <t>Consistent and sourced</t>
        </is>
      </c>
      <c r="D46" s="18" t="n">
        <v>0</v>
      </c>
    </row>
    <row r="47">
      <c r="B47" s="11" t="n">
        <v>12</v>
      </c>
      <c r="C47" s="12" t="inlineStr">
        <is>
          <t>Mixed bases</t>
        </is>
      </c>
      <c r="D47" s="17" t="n">
        <v>2</v>
      </c>
    </row>
    <row r="48">
      <c r="B48" s="15" t="n">
        <v>12</v>
      </c>
      <c r="C48" s="16" t="inlineStr">
        <is>
          <t>Single unsourced figure</t>
        </is>
      </c>
      <c r="D48" s="18" t="n">
        <v>2</v>
      </c>
    </row>
    <row r="49">
      <c r="B49" s="11" t="n">
        <v>12</v>
      </c>
      <c r="C49" s="12" t="inlineStr">
        <is>
          <t>Unknown</t>
        </is>
      </c>
      <c r="D49" s="17" t="n">
        <v>1</v>
      </c>
    </row>
  </sheetData>
  <mergeCells count="1">
    <mergeCell ref="B2:D2"/>
  </mergeCells>
  <pageMargins left="0.75" right="0.75" top="1" bottom="1" header="0.5" footer="0.5"/>
  <pageSetup orientation="portrait" fitToHeight="0" fitToWidth="1"/>
</worksheet>
</file>

<file path=xl/worksheets/sheet3.xml><?xml version="1.0" encoding="utf-8"?>
<worksheet xmlns="http://schemas.openxmlformats.org/spreadsheetml/2006/main">
  <sheetPr>
    <tabColor rgb="00A84B2F"/>
    <outlinePr summaryBelow="1" summaryRight="1"/>
    <pageSetUpPr fitToPage="1"/>
  </sheetPr>
  <dimension ref="B2:F40"/>
  <sheetViews>
    <sheetView showGridLines="0" workbookViewId="0">
      <selection activeCell="A1" sqref="A1"/>
    </sheetView>
  </sheetViews>
  <sheetFormatPr baseColWidth="8" defaultRowHeight="15"/>
  <cols>
    <col width="3" customWidth="1" min="1" max="1"/>
    <col width="20" customWidth="1" min="2" max="2"/>
    <col width="20" customWidth="1" min="3" max="3"/>
    <col width="20" customWidth="1" min="4" max="4"/>
    <col width="20" customWidth="1" min="5" max="5"/>
    <col width="20" customWidth="1" min="6" max="6"/>
  </cols>
  <sheetData>
    <row r="1" ht="8" customHeight="1"/>
    <row r="2" ht="24" customHeight="1">
      <c r="B2" s="19">
        <f>"Pre-close exposure scan"&amp;IF(Scan!$D$5="",""," · "&amp;Scan!$D$5)&amp;IF(Scan!$D$7="",""," · "&amp;Scan!$D$7)&amp;IF(Scan!$D$6="",""," · completed by "&amp;Scan!$D$6)</f>
        <v/>
      </c>
    </row>
    <row r="3" ht="6" customHeight="1"/>
    <row r="4" ht="20" customHeight="1">
      <c r="B4" s="20">
        <f>"Band: "&amp;Scan!$D$11&amp;" · Exposure "&amp;Scan!$D$9&amp;" of 33 · "&amp;Scan!$D$10&amp;" of 12 questions answered."</f>
        <v/>
      </c>
    </row>
    <row r="5" ht="6" customHeight="1"/>
    <row r="6" ht="16" customHeight="1">
      <c r="B6" s="21">
        <f>IF(COUNTIF(Scan!$E$14:$E$25,"&gt;0")=0,"","What the record does not hold")</f>
        <v/>
      </c>
    </row>
    <row r="7" ht="26" customHeight="1">
      <c r="B7" s="22">
        <f>IF(N(Scan!$E$14)&gt;0,"Q1 · use decided as a land-use question; the draw was never a test it had to pass"&amp;IF(Scan!$F$14="",""," ("&amp;Scan!$F$14&amp;")"),"")</f>
        <v/>
      </c>
    </row>
    <row r="8" ht="26" customHeight="1">
      <c r="B8" s="22">
        <f>IF(N(Scan!$E$15)&gt;0,"Q2 · the figures were scheduled past the decision they were material to"&amp;IF(Scan!$F$15="",""," ("&amp;Scan!$F$15&amp;")"),"")</f>
        <v/>
      </c>
    </row>
    <row r="9" ht="26" customHeight="1">
      <c r="B9" s="22">
        <f>IF(N(Scan!$E$16)&gt;0,"Q3 · more than one facility draws on this system and nothing adds the column up"&amp;IF(Scan!$F$16="",""," ("&amp;Scan!$F$16&amp;")"),"")</f>
        <v/>
      </c>
    </row>
    <row r="10" ht="26" customHeight="1">
      <c r="B10" s="22">
        <f>IF(N(Scan!$E$17)&gt;0,"Q4 · nobody assessed the aggregate; that is the expected correct answer, which is the problem"&amp;IF(Scan!$F$17="",""," ("&amp;Scan!$F$17&amp;")"),"")</f>
        <v/>
      </c>
    </row>
    <row r="11" ht="26" customHeight="1">
      <c r="B11" s="22">
        <f>IF(N(Scan!$E$18)&gt;0,"Q5 · part of the benefit case rests on instruments that will not carry weight under challenge"&amp;IF(Scan!$F$18="",""," ("&amp;Scan!$F$18&amp;")"),"")</f>
        <v/>
      </c>
    </row>
    <row r="12" ht="26" customHeight="1">
      <c r="B12" s="22">
        <f>IF(N(Scan!$E$19)&gt;0,"Q6 · no claim carries a settled form of evidence, so none can be shown to have been met or missed"&amp;IF(Scan!$F$19="",""," ("&amp;Scan!$F$19&amp;")"),"")</f>
        <v/>
      </c>
    </row>
    <row r="13" ht="26" customHeight="1">
      <c r="B13" s="22">
        <f>IF(N(Scan!$E$20)&gt;0,"Q7 · objection rights attach to a decision now taken; the stage that receives the figures admits no objector"&amp;IF(Scan!$F$20="",""," ("&amp;Scan!$F$20&amp;")"),"")</f>
        <v/>
      </c>
    </row>
    <row r="14" ht="26" customHeight="1">
      <c r="B14" s="22">
        <f>IF(N(Scan!$E$21)&gt;0,"Q8 · the environmental file is a file about the generators and the fuel rather than about the facility"&amp;IF(Scan!$F$21="",""," ("&amp;Scan!$F$21&amp;")"),"")</f>
        <v/>
      </c>
    </row>
    <row r="15" ht="26" customHeight="1">
      <c r="B15" s="22">
        <f>IF(N(Scan!$E$22)&gt;0,"Q9 · the draw can double inside unchanged walls with no process reopening and nobody entitled to pull a trigger"&amp;IF(Scan!$F$22="",""," ("&amp;Scan!$F$22&amp;")"),"")</f>
        <v/>
      </c>
    </row>
    <row r="16" ht="26" customHeight="1">
      <c r="B16" s="22">
        <f>IF(N(Scan!$E$23)&gt;0,"Q10 · the cooling commitment lives on a page with the binding force of a page"&amp;IF(Scan!$F$23="",""," ("&amp;Scan!$F$23&amp;")"),"")</f>
        <v/>
      </c>
    </row>
    <row r="17" ht="26" customHeight="1">
      <c r="B17" s="22">
        <f>IF(N(Scan!$E$24)&gt;0,"Q11 · post-approval performance is reported by the party being measured"&amp;IF(Scan!$F$24="",""," ("&amp;Scan!$F$24&amp;")"),"")</f>
        <v/>
      </c>
    </row>
    <row r="18" ht="26" customHeight="1">
      <c r="B18" s="22">
        <f>IF(N(Scan!$E$25)&gt;0,"Q12 · the load figures in circulation do not share a basis, so any total assembled from them is unsound"&amp;IF(Scan!$F$25="",""," ("&amp;Scan!$F$25&amp;")"),"")</f>
        <v/>
      </c>
    </row>
    <row r="19" ht="6" customHeight="1"/>
    <row r="20" ht="6" customHeight="1"/>
    <row r="21" ht="16" customHeight="1">
      <c r="B21" s="23">
        <f>IF(COUNTIF(Scan!$E$14:$E$25,"&gt;0")=0,"","What to ask, and of whom")</f>
        <v/>
      </c>
    </row>
    <row r="22" ht="26" customHeight="1">
      <c r="B22" s="22">
        <f>IF(N(Scan!$E$14)&gt;0,"Q1 · Which approval decided the use, and what did that decision's record contain about what the facility will draw?","")</f>
        <v/>
      </c>
    </row>
    <row r="23" ht="26" customHeight="1">
      <c r="B23" s="22">
        <f>IF(N(Scan!$E$15)&gt;0,"Q2 · What will this facility draw from the municipal water and electricity systems, and on what date did that figure first enter a public record?","")</f>
        <v/>
      </c>
    </row>
    <row r="24" ht="26" customHeight="1">
      <c r="B24" s="22">
        <f>IF(N(Scan!$E$16)&gt;0,"Q3 · Who else holds a claim on the same system, and what is the combined contracted draw?","")</f>
        <v/>
      </c>
    </row>
    <row r="25" ht="26" customHeight="1">
      <c r="B25" s="22">
        <f>IF(N(Scan!$E$17)&gt;0,"Q4 · Where was the cumulative draw across all facilities on this system assessed, and by whom?","")</f>
        <v/>
      </c>
    </row>
    <row r="26" ht="26" customHeight="1">
      <c r="B26" s="22">
        <f>IF(N(Scan!$E$18)&gt;0,"Q5 · Which benefit claims are enforceable conditions of consent, and which are forecasts? The honest split, prepared by you.","")</f>
        <v/>
      </c>
    </row>
    <row r="27" ht="26" customHeight="1">
      <c r="B27" s="22">
        <f>IF(N(Scan!$E$19)&gt;0,"Q6 · What would count as evidence that each benefit claim has been delivered, and who agreed to that standard in advance?","")</f>
        <v/>
      </c>
    </row>
    <row r="28" ht="26" customHeight="1">
      <c r="B28" s="22">
        <f>IF(N(Scan!$E$20)&gt;0,"Q7 · What was deferred to a later stage, and what standing do affected parties hold at that stage?","")</f>
        <v/>
      </c>
    </row>
    <row r="29" ht="26" customHeight="1">
      <c r="B29" s="22">
        <f>IF(N(Scan!$E$21)&gt;0,"Q8 · What does the standby generation consist of, how was it assessed, and what does the uptime promise assume about it?","")</f>
        <v/>
      </c>
    </row>
    <row r="30" ht="26" customHeight="1">
      <c r="B30" s="22">
        <f>IF(N(Scan!$E$22)&gt;0,"Q9 · If the load grows inside the existing envelope, which process reopens, and who may trigger it?","")</f>
        <v/>
      </c>
    </row>
    <row r="31" ht="26" customHeight="1">
      <c r="B31" s="22">
        <f>IF(N(Scan!$E$23)&gt;0,"Q10 · Which cooling choice has been made, and which instrument holds it?","")</f>
        <v/>
      </c>
    </row>
    <row r="32" ht="26" customHeight="1">
      <c r="B32" s="22">
        <f>IF(N(Scan!$E$24)&gt;0,"Q11 · Who monitors actual draw against stated draw after approval, and who may audit them?","")</f>
        <v/>
      </c>
    </row>
    <row r="33" ht="26" customHeight="1">
      <c r="B33" s="22">
        <f>IF(N(Scan!$E$25)&gt;0,"Q12 · On what basis is the stated load given: contracted capacity, an application figure, or an announcement?","")</f>
        <v/>
      </c>
    </row>
    <row r="34" ht="6" customHeight="1"/>
    <row r="35" ht="6" customHeight="1"/>
    <row r="36" ht="30" customHeight="1">
      <c r="B36" s="24" t="inlineStr">
        <is>
          <t>Ask in writing, and ask for the answer's location in the record, by document, section and page. Where the answer is that the process does not require it, that is the mechanism named in the applicant's own words.</t>
        </is>
      </c>
    </row>
    <row r="37" ht="6" customHeight="1"/>
    <row r="38" ht="20" customHeight="1">
      <c r="B38" s="25" t="inlineStr">
        <is>
          <t>Prepared by</t>
        </is>
      </c>
      <c r="D38" s="26" t="n"/>
      <c r="E38" s="26" t="n"/>
      <c r="F38" s="26" t="n"/>
    </row>
    <row r="39" ht="20" customHeight="1">
      <c r="B39" s="25" t="inlineStr">
        <is>
          <t>Reviewed by</t>
        </is>
      </c>
      <c r="D39" s="26" t="n"/>
      <c r="E39" s="26" t="n"/>
      <c r="F39" s="26" t="n"/>
    </row>
    <row r="40" ht="20" customHeight="1">
      <c r="B40" s="25" t="inlineStr">
        <is>
          <t>Date</t>
        </is>
      </c>
      <c r="D40" s="26" t="n"/>
      <c r="E40" s="26" t="n"/>
      <c r="F40" s="26" t="n"/>
    </row>
    <row r="41" ht="8" customHeight="1"/>
  </sheetData>
  <mergeCells count="32">
    <mergeCell ref="B4:F4"/>
    <mergeCell ref="B7:F7"/>
    <mergeCell ref="B16:F16"/>
    <mergeCell ref="B25:F25"/>
    <mergeCell ref="B31:F31"/>
    <mergeCell ref="B22:F22"/>
    <mergeCell ref="B18:F18"/>
    <mergeCell ref="B27:F27"/>
    <mergeCell ref="B21:F21"/>
    <mergeCell ref="B12:F12"/>
    <mergeCell ref="B2:F2"/>
    <mergeCell ref="B11:F11"/>
    <mergeCell ref="B23:F23"/>
    <mergeCell ref="B14:F14"/>
    <mergeCell ref="B8:F8"/>
    <mergeCell ref="D39:F39"/>
    <mergeCell ref="B17:F17"/>
    <mergeCell ref="B13:F13"/>
    <mergeCell ref="D38:F38"/>
    <mergeCell ref="B29:F29"/>
    <mergeCell ref="B10:F10"/>
    <mergeCell ref="B28:F28"/>
    <mergeCell ref="B9:F9"/>
    <mergeCell ref="B30:F30"/>
    <mergeCell ref="B6:F6"/>
    <mergeCell ref="B24:F24"/>
    <mergeCell ref="B15:F15"/>
    <mergeCell ref="B33:F33"/>
    <mergeCell ref="D40:F40"/>
    <mergeCell ref="B36:F36"/>
    <mergeCell ref="B32:F32"/>
    <mergeCell ref="B26:F26"/>
  </mergeCells>
  <pageMargins left="0.4" right="0.4" top="0.4" bottom="0.4" header="0.5" footer="0.5"/>
  <pageSetup orientation="portrait"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Sociable Systems</dc:creator>
  <dc:title xmlns:dc="http://purl.org/dc/elements/1.1/">The Diligence Sheet</dc:title>
  <dcterms:created xmlns:dcterms="http://purl.org/dc/terms/" xmlns:xsi="http://www.w3.org/2001/XMLSchema-instance" xsi:type="dcterms:W3CDTF">2026-08-30T23:38:56Z</dcterms:created>
  <dcterms:modified xmlns:dcterms="http://purl.org/dc/terms/" xmlns:xsi="http://www.w3.org/2001/XMLSchema-instance" xsi:type="dcterms:W3CDTF">2026-08-30T23:38:56Z</dcterms:modified>
</cp:coreProperties>
</file>