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Dashboard" sheetId="2" state="visible" r:id="rId2"/>
    <sheet xmlns:r="http://schemas.openxmlformats.org/officeDocument/2006/relationships" name="Stated baseline" sheetId="3" state="visible" r:id="rId3"/>
    <sheet xmlns:r="http://schemas.openxmlformats.org/officeDocument/2006/relationships" name="Monthly actuals" sheetId="4" state="visible" r:id="rId4"/>
    <sheet xmlns:r="http://schemas.openxmlformats.org/officeDocument/2006/relationships" name="Claims register" sheetId="5" state="visible" r:id="rId5"/>
    <sheet xmlns:r="http://schemas.openxmlformats.org/officeDocument/2006/relationships" name="Conditions register" sheetId="6" state="visible" r:id="rId6"/>
    <sheet xmlns:r="http://schemas.openxmlformats.org/officeDocument/2006/relationships" name="Exception report" sheetId="7" state="visible" r:id="rId7"/>
    <sheet xmlns:r="http://schemas.openxmlformats.org/officeDocument/2006/relationships" name="Portfolio" sheetId="8" state="visible" r:id="rId8"/>
  </sheets>
  <definedNames>
    <definedName name="_xlnm._FilterDatabase" localSheetId="3" hidden="1">'Monthly actuals'!$B$5:$N$41</definedName>
    <definedName name="_xlnm.Print_Titles" localSheetId="6">'Exception report'!$2:$4</definedName>
    <definedName name="_xlnm.Print_Area" localSheetId="6">'Exception report'!$B$1:$K$62</definedName>
  </definedNames>
  <calcPr calcId="124519" fullCalcOnLoad="1"/>
</workbook>
</file>

<file path=xl/styles.xml><?xml version="1.0" encoding="utf-8"?>
<styleSheet xmlns="http://schemas.openxmlformats.org/spreadsheetml/2006/main">
  <numFmts count="7">
    <numFmt numFmtId="164" formatCode="#,##0.0&quot; GWh&quot;"/>
    <numFmt numFmtId="165" formatCode="+0.0%;-0.0%;0.0%"/>
    <numFmt numFmtId="166" formatCode="#,##0.0"/>
    <numFmt numFmtId="167" formatCode="yyyy-mm-dd"/>
    <numFmt numFmtId="168" formatCode="yyyy-mm"/>
    <numFmt numFmtId="169" formatCode="0&quot;%&quot;"/>
    <numFmt numFmtId="170" formatCode="0.0"/>
  </numFmts>
  <fonts count="28">
    <font>
      <name val="Calibri"/>
      <family val="2"/>
      <color theme="1"/>
      <sz val="11"/>
      <scheme val="minor"/>
    </font>
    <font>
      <name val="Bahnschrift"/>
      <b val="1"/>
      <color rgb="FFFFFFFF"/>
      <sz val="16"/>
    </font>
    <font>
      <name val="Calibri"/>
      <i val="1"/>
      <color rgb="FF54443B"/>
      <sz val="12"/>
    </font>
    <font>
      <name val="Calibri"/>
      <b val="1"/>
      <color rgb="FFFFFFFF"/>
      <sz val="10"/>
    </font>
    <font>
      <name val="Calibri"/>
      <color rgb="FF1A2F38"/>
      <sz val="10.5"/>
    </font>
    <font>
      <name val="Calibri"/>
      <b val="1"/>
      <color rgb="FF1A2F38"/>
      <sz val="9.5"/>
    </font>
    <font>
      <name val="Calibri"/>
      <color rgb="FF54443B"/>
      <sz val="9.5"/>
    </font>
    <font>
      <name val="Calibri"/>
      <color rgb="FF54443B"/>
      <sz val="8.5"/>
    </font>
    <font>
      <name val="Calibri"/>
      <b val="1"/>
      <color rgb="FF1A2F38"/>
      <sz val="8"/>
    </font>
    <font>
      <name val="Bahnschrift"/>
      <b val="1"/>
      <color rgb="FF1A2F38"/>
      <sz val="19"/>
    </font>
    <font>
      <name val="Calibri"/>
      <color rgb="FF54443B"/>
      <sz val="8"/>
    </font>
    <font>
      <name val="Bahnschrift"/>
      <b val="1"/>
      <color rgb="FFFFFFFF"/>
      <sz val="19"/>
    </font>
    <font>
      <name val="Calibri"/>
      <b val="1"/>
      <color rgb="FFFFFFFF"/>
      <sz val="8"/>
    </font>
    <font>
      <name val="Calibri"/>
      <color rgb="FFD6E8E4"/>
      <sz val="8"/>
    </font>
    <font>
      <name val="Calibri"/>
      <color rgb="FFA0A0A0"/>
      <sz val="8"/>
    </font>
    <font>
      <name val="Calibri"/>
      <b val="1"/>
      <color rgb="FF1A2F38"/>
      <sz val="9"/>
    </font>
    <font>
      <name val="Calibri"/>
      <color rgb="FF1A2F38"/>
      <sz val="9"/>
    </font>
    <font>
      <name val="Calibri"/>
      <b val="1"/>
      <color rgb="FFFFFFFF"/>
      <sz val="9.5"/>
    </font>
    <font>
      <name val="Calibri"/>
      <color rgb="FFA0A0A0"/>
      <sz val="9"/>
    </font>
    <font>
      <name val="Calibri"/>
      <i val="1"/>
      <color rgb="FF54443B"/>
      <sz val="9"/>
    </font>
    <font>
      <name val="Calibri"/>
      <color rgb="FFA84B2F"/>
      <sz val="9"/>
    </font>
    <font>
      <name val="Calibri"/>
      <i val="1"/>
      <color rgb="FFA0A0A0"/>
      <sz val="9"/>
    </font>
    <font>
      <name val="Bahnschrift"/>
      <b val="1"/>
      <color rgb="FF1A2F38"/>
      <sz val="12"/>
    </font>
    <font>
      <name val="Calibri"/>
      <b val="1"/>
      <color rgb="FFFFFFFF"/>
      <sz val="8.5"/>
    </font>
    <font>
      <name val="Calibri"/>
      <color rgb="FF1A2F38"/>
      <sz val="8"/>
    </font>
    <font>
      <name val="Calibri"/>
      <i val="1"/>
      <color rgb="FF54443B"/>
      <sz val="10"/>
    </font>
    <font>
      <name val="Bahnschrift"/>
      <b val="1"/>
      <color rgb="FF2D7A6D"/>
      <sz val="12"/>
    </font>
    <font>
      <name val="Calibri"/>
      <b val="1"/>
      <color rgb="FF1A2F38"/>
      <sz val="10"/>
    </font>
  </fonts>
  <fills count="11">
    <fill>
      <patternFill/>
    </fill>
    <fill>
      <patternFill patternType="gray125"/>
    </fill>
    <fill>
      <patternFill patternType="solid">
        <fgColor rgb="FF1A2F38"/>
      </patternFill>
    </fill>
    <fill>
      <patternFill patternType="solid">
        <fgColor rgb="FF2D7A6D"/>
      </patternFill>
    </fill>
    <fill>
      <patternFill patternType="solid">
        <fgColor rgb="FFE9F3EF"/>
      </patternFill>
    </fill>
    <fill>
      <patternFill patternType="solid">
        <fgColor rgb="FFFFFFFF"/>
      </patternFill>
    </fill>
    <fill>
      <patternFill patternType="solid">
        <fgColor rgb="FFD6E8E4"/>
      </patternFill>
    </fill>
    <fill>
      <patternFill patternType="solid">
        <fgColor rgb="FFF0DDD4"/>
      </patternFill>
    </fill>
    <fill>
      <patternFill patternType="solid">
        <fgColor rgb="FFE4E4E4"/>
      </patternFill>
    </fill>
    <fill>
      <patternFill patternType="solid">
        <fgColor rgb="FFEBD2D0"/>
      </patternFill>
    </fill>
    <fill>
      <patternFill patternType="solid">
        <fgColor rgb="FFC9DDD6"/>
      </patternFill>
    </fill>
  </fills>
  <borders count="23">
    <border>
      <left/>
      <right/>
      <top/>
      <bottom/>
      <diagonal/>
    </border>
    <border>
      <left style="thin">
        <color rgb="FFC9DDD6"/>
      </left>
      <right/>
      <top style="thin">
        <color rgb="FFC9DDD6"/>
      </top>
      <bottom/>
    </border>
    <border>
      <left/>
      <right/>
      <top style="thin">
        <color rgb="FFC9DDD6"/>
      </top>
      <bottom/>
    </border>
    <border>
      <left/>
      <right style="thin">
        <color rgb="FFC9DDD6"/>
      </right>
      <top style="thin">
        <color rgb="FFC9DDD6"/>
      </top>
      <bottom/>
    </border>
    <border>
      <left style="thin">
        <color rgb="FFC9DDD6"/>
      </left>
      <right/>
      <top/>
      <bottom/>
    </border>
    <border>
      <left/>
      <right/>
      <top/>
      <bottom/>
    </border>
    <border>
      <left/>
      <right style="thin">
        <color rgb="FFC9DDD6"/>
      </right>
      <top/>
      <bottom/>
    </border>
    <border>
      <left style="thin">
        <color rgb="FFC9DDD6"/>
      </left>
      <right/>
      <top/>
      <bottom style="thin">
        <color rgb="FFC9DDD6"/>
      </bottom>
    </border>
    <border>
      <left/>
      <right/>
      <top/>
      <bottom style="thin">
        <color rgb="FFC9DDD6"/>
      </bottom>
    </border>
    <border>
      <left/>
      <right style="thin">
        <color rgb="FFC9DDD6"/>
      </right>
      <top/>
      <bottom style="thin">
        <color rgb="FFC9DDD6"/>
      </bottom>
    </border>
    <border>
      <left style="thin">
        <color rgb="FF1A2F38"/>
      </left>
      <right/>
      <top style="thin">
        <color rgb="FF1A2F38"/>
      </top>
      <bottom/>
    </border>
    <border>
      <left/>
      <right/>
      <top style="thin">
        <color rgb="FF1A2F38"/>
      </top>
      <bottom/>
    </border>
    <border>
      <left/>
      <right style="thin">
        <color rgb="FF1A2F38"/>
      </right>
      <top style="thin">
        <color rgb="FF1A2F38"/>
      </top>
      <bottom/>
    </border>
    <border>
      <left style="thin">
        <color rgb="FF1A2F38"/>
      </left>
      <right/>
      <top/>
      <bottom/>
    </border>
    <border>
      <left/>
      <right style="thin">
        <color rgb="FF1A2F38"/>
      </right>
      <top/>
      <bottom/>
    </border>
    <border>
      <left style="thin">
        <color rgb="FF1A2F38"/>
      </left>
      <right/>
      <top/>
      <bottom style="thin">
        <color rgb="FF1A2F38"/>
      </bottom>
    </border>
    <border>
      <left/>
      <right/>
      <top/>
      <bottom style="thin">
        <color rgb="FF1A2F38"/>
      </bottom>
    </border>
    <border>
      <left/>
      <right style="thin">
        <color rgb="FF1A2F38"/>
      </right>
      <top/>
      <bottom style="thin">
        <color rgb="FF1A2F38"/>
      </bottom>
    </border>
    <border>
      <left style="thin">
        <color rgb="FFC9DDD6"/>
      </left>
      <right style="thin">
        <color rgb="FFC9DDD6"/>
      </right>
      <top style="thin">
        <color rgb="FFC9DDD6"/>
      </top>
      <bottom style="thin">
        <color rgb="FFC9DDD6"/>
      </bottom>
    </border>
    <border>
      <left style="thin">
        <color rgb="FFC9DDD6"/>
      </left>
      <right/>
      <top style="thin">
        <color rgb="FFC9DDD6"/>
      </top>
      <bottom style="thin">
        <color rgb="FFC9DDD6"/>
      </bottom>
    </border>
    <border>
      <left/>
      <right/>
      <top style="thin">
        <color rgb="FFC9DDD6"/>
      </top>
      <bottom style="thin">
        <color rgb="FFC9DDD6"/>
      </bottom>
    </border>
    <border>
      <left/>
      <right style="thin">
        <color rgb="FFC9DDD6"/>
      </right>
      <top style="thin">
        <color rgb="FFC9DDD6"/>
      </top>
      <bottom style="thin">
        <color rgb="FFC9DDD6"/>
      </bottom>
    </border>
    <border>
      <left/>
      <right/>
      <top style="medium">
        <color rgb="FF2D7A6D"/>
      </top>
      <bottom/>
    </border>
  </borders>
  <cellStyleXfs count="1">
    <xf numFmtId="0" fontId="0" fillId="0" borderId="0"/>
  </cellStyleXfs>
  <cellXfs count="92">
    <xf numFmtId="0" fontId="0" fillId="0" borderId="0" pivotButton="0" quotePrefix="0" xfId="0"/>
    <xf numFmtId="0" fontId="1" fillId="2" borderId="0" applyAlignment="1" pivotButton="0" quotePrefix="0" xfId="0">
      <alignment horizontal="left" vertical="center" wrapText="1"/>
    </xf>
    <xf numFmtId="0" fontId="0" fillId="2" borderId="0" pivotButton="0" quotePrefix="0" xfId="0"/>
    <xf numFmtId="0" fontId="2" fillId="0" borderId="0" applyAlignment="1" pivotButton="0" quotePrefix="0" xfId="0">
      <alignment horizontal="left" vertical="center" wrapText="1"/>
    </xf>
    <xf numFmtId="0" fontId="3" fillId="3" borderId="0" applyAlignment="1" pivotButton="0" quotePrefix="0" xfId="0">
      <alignment horizontal="left" vertical="center" wrapText="1"/>
    </xf>
    <xf numFmtId="0" fontId="0" fillId="3" borderId="0" pivotButton="0" quotePrefix="0" xfId="0"/>
    <xf numFmtId="0" fontId="4" fillId="4" borderId="0" applyAlignment="1" pivotButton="0" quotePrefix="0" xfId="0">
      <alignment horizontal="left" vertical="center" wrapText="1"/>
    </xf>
    <xf numFmtId="0" fontId="0" fillId="4" borderId="0" pivotButton="0" quotePrefix="0" xfId="0"/>
    <xf numFmtId="0" fontId="4" fillId="5" borderId="0" applyAlignment="1" pivotButton="0" quotePrefix="0" xfId="0">
      <alignment horizontal="left" vertical="center" wrapText="1"/>
    </xf>
    <xf numFmtId="0" fontId="0" fillId="5" borderId="0" pivotButton="0" quotePrefix="0" xfId="0"/>
    <xf numFmtId="0" fontId="5" fillId="0" borderId="0" applyAlignment="1" pivotButton="0" quotePrefix="0" xfId="0">
      <alignment horizontal="left" vertical="center" wrapText="1"/>
    </xf>
    <xf numFmtId="0" fontId="5" fillId="6" borderId="0" applyAlignment="1" pivotButton="0" quotePrefix="0" xfId="0">
      <alignment horizontal="left" vertical="center" wrapText="1"/>
    </xf>
    <xf numFmtId="0" fontId="0" fillId="6" borderId="0" pivotButton="0" quotePrefix="0" xfId="0"/>
    <xf numFmtId="0" fontId="6" fillId="0" borderId="0" applyAlignment="1" pivotButton="0" quotePrefix="0" xfId="0">
      <alignment horizontal="left" vertical="center" wrapText="1"/>
    </xf>
    <xf numFmtId="0" fontId="5" fillId="7" borderId="0" applyAlignment="1" pivotButton="0" quotePrefix="0" xfId="0">
      <alignment horizontal="left" vertical="center" wrapText="1"/>
    </xf>
    <xf numFmtId="0" fontId="0" fillId="7" borderId="0" pivotButton="0" quotePrefix="0" xfId="0"/>
    <xf numFmtId="0" fontId="5" fillId="8" borderId="0" applyAlignment="1" pivotButton="0" quotePrefix="0" xfId="0">
      <alignment horizontal="left" vertical="center" wrapText="1"/>
    </xf>
    <xf numFmtId="0" fontId="0" fillId="8" borderId="0" pivotButton="0" quotePrefix="0" xfId="0"/>
    <xf numFmtId="0" fontId="5" fillId="9" borderId="0" applyAlignment="1" pivotButton="0" quotePrefix="0" xfId="0">
      <alignment horizontal="left" vertical="center" wrapText="1"/>
    </xf>
    <xf numFmtId="0" fontId="0" fillId="9" borderId="0" pivotButton="0" quotePrefix="0" xfId="0"/>
    <xf numFmtId="0" fontId="7" fillId="0" borderId="0" applyAlignment="1" pivotButton="0" quotePrefix="0" xfId="0">
      <alignment horizontal="left" vertical="center" wrapText="1"/>
    </xf>
    <xf numFmtId="0" fontId="8" fillId="10" borderId="1" applyAlignment="1" pivotButton="0" quotePrefix="0" xfId="0">
      <alignment horizontal="center" vertical="center" wrapText="1"/>
    </xf>
    <xf numFmtId="0" fontId="0" fillId="10" borderId="2" pivotButton="0" quotePrefix="0" xfId="0"/>
    <xf numFmtId="0" fontId="0" fillId="10" borderId="3" pivotButton="0" quotePrefix="0" xfId="0"/>
    <xf numFmtId="3" fontId="9" fillId="5" borderId="4" applyAlignment="1" pivotButton="0" quotePrefix="0" xfId="0">
      <alignment horizontal="center" vertical="center" wrapText="1"/>
    </xf>
    <xf numFmtId="0" fontId="0" fillId="5" borderId="5" pivotButton="0" quotePrefix="0" xfId="0"/>
    <xf numFmtId="0" fontId="0" fillId="5" borderId="6" pivotButton="0" quotePrefix="0" xfId="0"/>
    <xf numFmtId="164" fontId="9" fillId="5" borderId="4" applyAlignment="1" pivotButton="0" quotePrefix="0" xfId="0">
      <alignment horizontal="center" vertical="center" wrapText="1"/>
    </xf>
    <xf numFmtId="165" fontId="9" fillId="5" borderId="4" applyAlignment="1" pivotButton="0" quotePrefix="0" xfId="0">
      <alignment horizontal="center" vertical="center" wrapText="1"/>
    </xf>
    <xf numFmtId="1" fontId="9" fillId="5" borderId="4" applyAlignment="1" pivotButton="0" quotePrefix="0" xfId="0">
      <alignment horizontal="center" vertical="center" wrapText="1"/>
    </xf>
    <xf numFmtId="0" fontId="10" fillId="5" borderId="4" applyAlignment="1" pivotButton="0" quotePrefix="0" xfId="0">
      <alignment horizontal="center" vertical="center" wrapText="1"/>
    </xf>
    <xf numFmtId="0" fontId="0" fillId="5" borderId="7" pivotButton="0" quotePrefix="0" xfId="0"/>
    <xf numFmtId="0" fontId="0" fillId="5" borderId="8" pivotButton="0" quotePrefix="0" xfId="0"/>
    <xf numFmtId="0" fontId="0" fillId="5" borderId="9" pivotButton="0" quotePrefix="0" xfId="0"/>
    <xf numFmtId="0" fontId="12" fillId="2" borderId="10" applyAlignment="1" pivotButton="0" quotePrefix="0" xfId="0">
      <alignment horizontal="center" vertical="center" wrapText="1"/>
    </xf>
    <xf numFmtId="0" fontId="0" fillId="2" borderId="11" pivotButton="0" quotePrefix="0" xfId="0"/>
    <xf numFmtId="0" fontId="0" fillId="2" borderId="12" pivotButton="0" quotePrefix="0" xfId="0"/>
    <xf numFmtId="166" fontId="9" fillId="5" borderId="4" applyAlignment="1" pivotButton="0" quotePrefix="0" xfId="0">
      <alignment horizontal="center" vertical="center" wrapText="1"/>
    </xf>
    <xf numFmtId="0" fontId="11" fillId="2" borderId="13" applyAlignment="1" pivotButton="0" quotePrefix="0" xfId="0">
      <alignment horizontal="center" vertical="center" wrapText="1"/>
    </xf>
    <xf numFmtId="0" fontId="0" fillId="2" borderId="5" pivotButton="0" quotePrefix="0" xfId="0"/>
    <xf numFmtId="0" fontId="0" fillId="2" borderId="14" pivotButton="0" quotePrefix="0" xfId="0"/>
    <xf numFmtId="0" fontId="13" fillId="2" borderId="13" applyAlignment="1" pivotButton="0" quotePrefix="0" xfId="0">
      <alignment horizontal="center" vertical="center" wrapText="1"/>
    </xf>
    <xf numFmtId="0" fontId="0" fillId="2" borderId="15" pivotButton="0" quotePrefix="0" xfId="0"/>
    <xf numFmtId="0" fontId="0" fillId="2" borderId="16" pivotButton="0" quotePrefix="0" xfId="0"/>
    <xf numFmtId="0" fontId="0" fillId="2" borderId="17" pivotButton="0" quotePrefix="0" xfId="0"/>
    <xf numFmtId="0" fontId="14" fillId="0" borderId="0" applyAlignment="1" pivotButton="0" quotePrefix="0" xfId="0">
      <alignment horizontal="left" vertical="center" wrapText="1"/>
    </xf>
    <xf numFmtId="0" fontId="15" fillId="4" borderId="0" applyAlignment="1" pivotButton="0" quotePrefix="0" xfId="0">
      <alignment horizontal="left" vertical="center" wrapText="1"/>
    </xf>
    <xf numFmtId="0" fontId="15" fillId="4" borderId="0" applyAlignment="1" pivotButton="0" quotePrefix="0" xfId="0">
      <alignment horizontal="right" vertical="center" wrapText="1"/>
    </xf>
    <xf numFmtId="0" fontId="16" fillId="0" borderId="0" applyAlignment="1" pivotButton="0" quotePrefix="0" xfId="0">
      <alignment horizontal="left" vertical="center" wrapText="1"/>
    </xf>
    <xf numFmtId="1" fontId="16" fillId="0" borderId="0" applyAlignment="1" pivotButton="0" quotePrefix="0" xfId="0">
      <alignment horizontal="right" vertical="center" wrapText="1"/>
    </xf>
    <xf numFmtId="0" fontId="17" fillId="2" borderId="0" applyAlignment="1" pivotButton="0" quotePrefix="0" xfId="0">
      <alignment horizontal="center" vertical="center" wrapText="1"/>
    </xf>
    <xf numFmtId="0" fontId="16" fillId="4" borderId="0" applyAlignment="1" pivotButton="0" quotePrefix="0" xfId="0">
      <alignment horizontal="left" vertical="center" wrapText="1"/>
    </xf>
    <xf numFmtId="3" fontId="16" fillId="4" borderId="0" applyAlignment="1" pivotButton="0" quotePrefix="0" xfId="0">
      <alignment horizontal="right" vertical="center" wrapText="1"/>
    </xf>
    <xf numFmtId="167" fontId="16" fillId="4" borderId="0" applyAlignment="1" pivotButton="0" quotePrefix="0" xfId="0">
      <alignment horizontal="center" vertical="center" wrapText="1"/>
    </xf>
    <xf numFmtId="0" fontId="18" fillId="4" borderId="0" pivotButton="0" quotePrefix="0" xfId="0"/>
    <xf numFmtId="0" fontId="18" fillId="5" borderId="0" applyAlignment="1" pivotButton="0" quotePrefix="0" xfId="0">
      <alignment horizontal="left" vertical="center" wrapText="1"/>
    </xf>
    <xf numFmtId="0" fontId="15" fillId="0" borderId="0" applyAlignment="1" pivotButton="0" quotePrefix="0" xfId="0">
      <alignment horizontal="left" vertical="center" wrapText="1"/>
    </xf>
    <xf numFmtId="168" fontId="15" fillId="6" borderId="18" applyAlignment="1" pivotButton="0" quotePrefix="0" xfId="0">
      <alignment horizontal="center" vertical="center" wrapText="1"/>
    </xf>
    <xf numFmtId="0" fontId="15" fillId="0" borderId="0" applyAlignment="1" pivotButton="0" quotePrefix="0" xfId="0">
      <alignment horizontal="right" vertical="center" wrapText="1"/>
    </xf>
    <xf numFmtId="169" fontId="19" fillId="0" borderId="0" applyAlignment="1" pivotButton="0" quotePrefix="0" xfId="0">
      <alignment horizontal="center" vertical="center" wrapText="1"/>
    </xf>
    <xf numFmtId="0" fontId="10" fillId="0" borderId="0" applyAlignment="1" pivotButton="0" quotePrefix="0" xfId="0">
      <alignment horizontal="center" vertical="center" wrapText="1"/>
    </xf>
    <xf numFmtId="0" fontId="16" fillId="4" borderId="0" applyAlignment="1" pivotButton="0" quotePrefix="0" xfId="0">
      <alignment horizontal="center" vertical="center" wrapText="1"/>
    </xf>
    <xf numFmtId="1" fontId="16" fillId="4" borderId="0" applyAlignment="1" pivotButton="0" quotePrefix="0" xfId="0">
      <alignment horizontal="right" vertical="center" wrapText="1"/>
    </xf>
    <xf numFmtId="170" fontId="16" fillId="4" borderId="0" applyAlignment="1" pivotButton="0" quotePrefix="0" xfId="0">
      <alignment horizontal="right" vertical="center" wrapText="1"/>
    </xf>
    <xf numFmtId="165" fontId="16" fillId="4" borderId="0" applyAlignment="1" pivotButton="0" quotePrefix="0" xfId="0">
      <alignment horizontal="right" vertical="center" wrapText="1"/>
    </xf>
    <xf numFmtId="0" fontId="18" fillId="4" borderId="0" applyAlignment="1" pivotButton="0" quotePrefix="0" xfId="0">
      <alignment horizontal="left" vertical="center" wrapText="1"/>
    </xf>
    <xf numFmtId="0" fontId="18" fillId="0" borderId="0" applyAlignment="1" pivotButton="0" quotePrefix="0" xfId="0">
      <alignment horizontal="center" vertical="center" wrapText="1"/>
    </xf>
    <xf numFmtId="0" fontId="16" fillId="0" borderId="0" applyAlignment="1" pivotButton="0" quotePrefix="0" xfId="0">
      <alignment horizontal="center" vertical="center" wrapText="1"/>
    </xf>
    <xf numFmtId="3" fontId="16" fillId="0" borderId="0" applyAlignment="1" pivotButton="0" quotePrefix="0" xfId="0">
      <alignment horizontal="right" vertical="center" wrapText="1"/>
    </xf>
    <xf numFmtId="3" fontId="20" fillId="0" borderId="0" applyAlignment="1" pivotButton="0" quotePrefix="0" xfId="0">
      <alignment horizontal="right" vertical="center" wrapText="1"/>
    </xf>
    <xf numFmtId="0" fontId="18" fillId="0" borderId="0" applyAlignment="1" pivotButton="0" quotePrefix="0" xfId="0">
      <alignment horizontal="right" vertical="center" wrapText="1"/>
    </xf>
    <xf numFmtId="165" fontId="16" fillId="0" borderId="0" applyAlignment="1" pivotButton="0" quotePrefix="0" xfId="0">
      <alignment horizontal="right" vertical="center" wrapText="1"/>
    </xf>
    <xf numFmtId="0" fontId="21" fillId="0" borderId="0" applyAlignment="1" pivotButton="0" quotePrefix="0" xfId="0">
      <alignment horizontal="left" vertical="center" wrapText="1"/>
    </xf>
    <xf numFmtId="0" fontId="16" fillId="6" borderId="19" applyAlignment="1" pivotButton="0" quotePrefix="0" xfId="0">
      <alignment horizontal="left" vertical="center" wrapText="1"/>
    </xf>
    <xf numFmtId="0" fontId="0" fillId="0" borderId="20" pivotButton="0" quotePrefix="0" xfId="0"/>
    <xf numFmtId="0" fontId="0" fillId="0" borderId="21" pivotButton="0" quotePrefix="0" xfId="0"/>
    <xf numFmtId="167" fontId="16" fillId="0" borderId="0" applyAlignment="1" pivotButton="0" quotePrefix="0" xfId="0">
      <alignment horizontal="center" vertical="center" wrapText="1"/>
    </xf>
    <xf numFmtId="0" fontId="22" fillId="0" borderId="0" applyAlignment="1" pivotButton="0" quotePrefix="0" xfId="0">
      <alignment horizontal="left" vertical="center" wrapText="1"/>
    </xf>
    <xf numFmtId="0" fontId="23" fillId="2" borderId="0" applyAlignment="1" pivotButton="0" quotePrefix="0" xfId="0">
      <alignment horizontal="center" vertical="center" wrapText="1"/>
    </xf>
    <xf numFmtId="0" fontId="24" fillId="0" borderId="0" applyAlignment="1" pivotButton="0" quotePrefix="0" xfId="0">
      <alignment horizontal="left" vertical="center" wrapText="1"/>
    </xf>
    <xf numFmtId="3" fontId="24" fillId="0" borderId="0" applyAlignment="1" pivotButton="0" quotePrefix="0" xfId="0">
      <alignment horizontal="left" vertical="center" wrapText="1"/>
    </xf>
    <xf numFmtId="165" fontId="24" fillId="0" borderId="0" applyAlignment="1" pivotButton="0" quotePrefix="0" xfId="0">
      <alignment horizontal="left" vertical="center" wrapText="1"/>
    </xf>
    <xf numFmtId="167" fontId="24" fillId="0" borderId="0" applyAlignment="1" pivotButton="0" quotePrefix="0" xfId="0">
      <alignment horizontal="left" vertical="center" wrapText="1"/>
    </xf>
    <xf numFmtId="0" fontId="25" fillId="0" borderId="0" applyAlignment="1" pivotButton="0" quotePrefix="0" xfId="0">
      <alignment horizontal="left" vertical="center" wrapText="1"/>
    </xf>
    <xf numFmtId="1" fontId="26" fillId="0" borderId="0" applyAlignment="1" pivotButton="0" quotePrefix="0" xfId="0">
      <alignment horizontal="center" vertical="center" wrapText="1"/>
    </xf>
    <xf numFmtId="0" fontId="5" fillId="0" borderId="0" applyAlignment="1" pivotButton="0" quotePrefix="0" xfId="0">
      <alignment horizontal="right" vertical="center" wrapText="1"/>
    </xf>
    <xf numFmtId="3" fontId="22" fillId="6" borderId="18" applyAlignment="1" pivotButton="0" quotePrefix="0" xfId="0">
      <alignment horizontal="center" vertical="center" wrapText="1"/>
    </xf>
    <xf numFmtId="0" fontId="19" fillId="0" borderId="0" applyAlignment="1" pivotButton="0" quotePrefix="0" xfId="0">
      <alignment horizontal="left" vertical="center" wrapText="1"/>
    </xf>
    <xf numFmtId="0" fontId="27" fillId="4" borderId="22" applyAlignment="1" pivotButton="0" quotePrefix="0" xfId="0">
      <alignment horizontal="left" vertical="center" wrapText="1"/>
    </xf>
    <xf numFmtId="0" fontId="0" fillId="4" borderId="22" pivotButton="0" quotePrefix="0" xfId="0"/>
    <xf numFmtId="3" fontId="27" fillId="4" borderId="22" applyAlignment="1" pivotButton="0" quotePrefix="0" xfId="0">
      <alignment horizontal="right" vertical="center" wrapText="1"/>
    </xf>
    <xf numFmtId="0" fontId="27" fillId="0" borderId="0" applyAlignment="1" pivotButton="0" quotePrefix="0" xfId="0">
      <alignment horizontal="left" vertical="center" wrapText="1"/>
    </xf>
  </cellXfs>
  <cellStyles count="1">
    <cellStyle name="Normal" xfId="0" builtinId="0" hidden="0"/>
  </cellStyles>
  <dxfs count="8">
    <dxf>
      <font>
        <b val="1"/>
        <color rgb="FFFFFFFF"/>
      </font>
      <fill>
        <patternFill>
          <bgColor rgb="FF7E2E27"/>
        </patternFill>
      </fill>
    </dxf>
    <dxf>
      <fill>
        <patternFill>
          <bgColor rgb="FFD6E8E4"/>
        </patternFill>
      </fill>
    </dxf>
    <dxf>
      <fill>
        <patternFill>
          <bgColor rgb="FFF0DDD4"/>
        </patternFill>
      </fill>
    </dxf>
    <dxf>
      <fill>
        <patternFill>
          <bgColor rgb="FFEBD2D0"/>
        </patternFill>
      </fill>
    </dxf>
    <dxf>
      <fill>
        <patternFill>
          <bgColor rgb="FFE4E4E4"/>
        </patternFill>
      </fill>
    </dxf>
    <dxf>
      <font>
        <b val="1"/>
        <color rgb="FFA84B2F"/>
      </font>
      <fill>
        <patternFill>
          <bgColor rgb="FFF0DDD4"/>
        </patternFill>
      </fill>
    </dxf>
    <dxf>
      <font>
        <b val="1"/>
        <color rgb="FF7E2E27"/>
      </font>
      <fill>
        <patternFill>
          <bgColor rgb="FFEBD2D0"/>
        </patternFill>
      </fill>
    </dxf>
    <dxf>
      <font>
        <i val="1"/>
        <color rgb="FF54443B"/>
      </font>
      <fill>
        <patternFill>
          <bgColor rgb="FFE4E4E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Facility electricity: actual against the stated monthly band (24 months)</a:t>
            </a:r>
          </a:p>
        </rich>
      </tx>
    </title>
    <plotArea>
      <lineChart>
        <grouping val="standard"/>
        <ser>
          <idx val="0"/>
          <order val="0"/>
          <tx>
            <strRef>
              <f>'Monthly actuals'!S5</f>
            </strRef>
          </tx>
          <spPr>
            <a:ln xmlns:a="http://schemas.openxmlformats.org/drawingml/2006/main" w="28575">
              <a:solidFill>
                <a:srgbClr val="2D7A6D"/>
              </a:solidFill>
              <a:prstDash val="solid"/>
            </a:ln>
          </spPr>
          <marker>
            <symbol val="none"/>
            <spPr>
              <a:ln xmlns:a="http://schemas.openxmlformats.org/drawingml/2006/main">
                <a:prstDash val="solid"/>
              </a:ln>
            </spPr>
          </marker>
          <cat>
            <strRef>
              <f>'Monthly actuals'!$R$6:$R$29</f>
            </strRef>
          </cat>
          <val>
            <numRef>
              <f>'Monthly actuals'!$S$6:$S$29</f>
            </numRef>
          </val>
          <smooth val="0"/>
        </ser>
        <ser>
          <idx val="1"/>
          <order val="1"/>
          <tx>
            <strRef>
              <f>'Monthly actuals'!T5</f>
            </strRef>
          </tx>
          <spPr>
            <a:ln xmlns:a="http://schemas.openxmlformats.org/drawingml/2006/main" w="15875">
              <a:solidFill>
                <a:srgbClr val="A84B2F"/>
              </a:solidFill>
              <a:prstDash val="dash"/>
            </a:ln>
          </spPr>
          <marker>
            <symbol val="none"/>
            <spPr>
              <a:ln xmlns:a="http://schemas.openxmlformats.org/drawingml/2006/main">
                <a:prstDash val="solid"/>
              </a:ln>
            </spPr>
          </marker>
          <cat>
            <strRef>
              <f>'Monthly actuals'!$R$6:$R$29</f>
            </strRef>
          </cat>
          <val>
            <numRef>
              <f>'Monthly actuals'!$T$6:$T$29</f>
            </numRef>
          </val>
          <smooth val="0"/>
        </ser>
        <ser>
          <idx val="2"/>
          <order val="2"/>
          <tx>
            <strRef>
              <f>'Monthly actuals'!U5</f>
            </strRef>
          </tx>
          <spPr>
            <a:ln xmlns:a="http://schemas.openxmlformats.org/drawingml/2006/main" w="15875">
              <a:solidFill>
                <a:srgbClr val="A84B2F"/>
              </a:solidFill>
              <a:prstDash val="dash"/>
            </a:ln>
          </spPr>
          <marker>
            <symbol val="none"/>
            <spPr>
              <a:ln xmlns:a="http://schemas.openxmlformats.org/drawingml/2006/main">
                <a:prstDash val="solid"/>
              </a:ln>
            </spPr>
          </marker>
          <cat>
            <strRef>
              <f>'Monthly actuals'!$R$6:$R$29</f>
            </strRef>
          </cat>
          <val>
            <numRef>
              <f>'Monthly actuals'!$U$6:$U$29</f>
            </numRef>
          </val>
          <smooth val="0"/>
        </ser>
        <axId val="10"/>
        <axId val="100"/>
      </lineChart>
      <catAx>
        <axId val="10"/>
        <scaling>
          <orientation val="minMax"/>
        </scaling>
        <delete val="0"/>
        <axPos val="l"/>
        <majorTickMark val="none"/>
        <minorTickMark val="none"/>
        <crossAx val="100"/>
        <lblOffset val="100"/>
      </catAx>
      <valAx>
        <axId val="100"/>
        <scaling>
          <orientation val="minMax"/>
        </scaling>
        <delete val="0"/>
        <axPos val="l"/>
        <majorGridlines/>
        <numFmt formatCode="#,##0,,&quot;M&quot;" sourceLinked="0"/>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Claims by status</a:t>
            </a:r>
          </a:p>
        </rich>
      </tx>
    </title>
    <plotArea>
      <barChart>
        <barDir val="col"/>
        <grouping val="clustered"/>
        <ser>
          <idx val="0"/>
          <order val="0"/>
          <tx>
            <strRef>
              <f>'Dashboard'!O43</f>
            </strRef>
          </tx>
          <spPr>
            <a:solidFill xmlns:a="http://schemas.openxmlformats.org/drawingml/2006/main">
              <a:srgbClr val="2D7A6D"/>
            </a:solidFill>
            <a:ln xmlns:a="http://schemas.openxmlformats.org/drawingml/2006/main">
              <a:prstDash val="solid"/>
            </a:ln>
          </spPr>
          <dPt>
            <idx val="0"/>
            <spPr>
              <a:solidFill xmlns:a="http://schemas.openxmlformats.org/drawingml/2006/main">
                <a:srgbClr val="D6E8E4"/>
              </a:solidFill>
              <a:ln xmlns:a="http://schemas.openxmlformats.org/drawingml/2006/main">
                <a:solidFill>
                  <a:srgbClr val="2D7A6D"/>
                </a:solidFill>
                <a:prstDash val="solid"/>
              </a:ln>
            </spPr>
          </dPt>
          <dPt>
            <idx val="1"/>
            <spPr>
              <a:solidFill xmlns:a="http://schemas.openxmlformats.org/drawingml/2006/main">
                <a:srgbClr val="F0DDD4"/>
              </a:solidFill>
              <a:ln xmlns:a="http://schemas.openxmlformats.org/drawingml/2006/main">
                <a:solidFill>
                  <a:srgbClr val="A84B2F"/>
                </a:solidFill>
                <a:prstDash val="solid"/>
              </a:ln>
            </spPr>
          </dPt>
          <dPt>
            <idx val="2"/>
            <spPr>
              <a:solidFill xmlns:a="http://schemas.openxmlformats.org/drawingml/2006/main">
                <a:srgbClr val="E4E4E4"/>
              </a:solidFill>
              <a:ln xmlns:a="http://schemas.openxmlformats.org/drawingml/2006/main">
                <a:solidFill>
                  <a:srgbClr val="A0A0A0"/>
                </a:solidFill>
                <a:prstDash val="solid"/>
              </a:ln>
            </spPr>
          </dPt>
          <dPt>
            <idx val="3"/>
            <spPr>
              <a:solidFill xmlns:a="http://schemas.openxmlformats.org/drawingml/2006/main">
                <a:srgbClr val="EBD2D0"/>
              </a:solidFill>
              <a:ln xmlns:a="http://schemas.openxmlformats.org/drawingml/2006/main">
                <a:solidFill>
                  <a:srgbClr val="7E2E27"/>
                </a:solidFill>
                <a:prstDash val="solid"/>
              </a:ln>
            </spPr>
          </dPt>
          <dPt>
            <idx val="4"/>
            <spPr>
              <a:solidFill xmlns:a="http://schemas.openxmlformats.org/drawingml/2006/main">
                <a:srgbClr val="FFFFFF"/>
              </a:solidFill>
              <a:ln xmlns:a="http://schemas.openxmlformats.org/drawingml/2006/main">
                <a:solidFill>
                  <a:srgbClr val="C9DDD6"/>
                </a:solidFill>
                <a:prstDash val="solid"/>
              </a:ln>
            </spPr>
          </dPt>
          <cat>
            <strRef>
              <f>'Dashboard'!$N$44:$N$48</f>
            </strRef>
          </cat>
          <val>
            <numRef>
              <f>'Dashboard'!$O$44:$O$48</f>
            </numRef>
          </val>
        </ser>
        <dLbls>
          <showLegendKey val="0"/>
          <showVal val="1"/>
          <showCatName val="0"/>
          <showSerName val="0"/>
          <showPercent val="0"/>
          <showBubbleSize val="0"/>
        </dLbls>
        <gapWidth val="60"/>
        <axId val="10"/>
        <axId val="100"/>
      </barChart>
      <catAx>
        <axId val="10"/>
        <scaling>
          <orientation val="minMax"/>
        </scaling>
        <delete val="0"/>
        <axPos val="l"/>
        <majorTickMark val="none"/>
        <minorTickMark val="none"/>
        <crossAx val="100"/>
        <lblOffset val="100"/>
      </catAx>
      <valAx>
        <axId val="100"/>
        <scaling>
          <orientation val="minMax"/>
        </scaling>
        <delete val="0"/>
        <axPos val="l"/>
        <majorGridlines/>
        <majorTickMark val="none"/>
        <minorTickMark val="none"/>
        <crossAx val="10"/>
        <majorUnit val="1"/>
      </valAx>
    </plotArea>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Contracted draw by facility (MVA)</a:t>
            </a:r>
          </a:p>
        </rich>
      </tx>
    </title>
    <plotArea>
      <barChart>
        <barDir val="col"/>
        <grouping val="clustered"/>
        <ser>
          <idx val="0"/>
          <order val="0"/>
          <tx>
            <strRef>
              <f>'Portfolio'!D8</f>
            </strRef>
          </tx>
          <spPr>
            <a:solidFill xmlns:a="http://schemas.openxmlformats.org/drawingml/2006/main">
              <a:srgbClr val="2D7A6D"/>
            </a:solidFill>
            <a:ln xmlns:a="http://schemas.openxmlformats.org/drawingml/2006/main">
              <a:prstDash val="solid"/>
            </a:ln>
          </spPr>
          <dPt>
            <idx val="0"/>
            <spPr>
              <a:solidFill xmlns:a="http://schemas.openxmlformats.org/drawingml/2006/main">
                <a:srgbClr val="2D7A6D"/>
              </a:solidFill>
              <a:ln xmlns:a="http://schemas.openxmlformats.org/drawingml/2006/main">
                <a:solidFill>
                  <a:srgbClr val="13343B"/>
                </a:solidFill>
                <a:prstDash val="solid"/>
              </a:ln>
            </spPr>
          </dPt>
          <dPt>
            <idx val="1"/>
            <spPr>
              <a:solidFill xmlns:a="http://schemas.openxmlformats.org/drawingml/2006/main">
                <a:srgbClr val="2D7A6D"/>
              </a:solidFill>
              <a:ln xmlns:a="http://schemas.openxmlformats.org/drawingml/2006/main">
                <a:solidFill>
                  <a:srgbClr val="13343B"/>
                </a:solidFill>
                <a:prstDash val="solid"/>
              </a:ln>
            </spPr>
          </dPt>
          <dPt>
            <idx val="2"/>
            <spPr>
              <a:solidFill xmlns:a="http://schemas.openxmlformats.org/drawingml/2006/main">
                <a:srgbClr val="2D7A6D"/>
              </a:solidFill>
              <a:ln xmlns:a="http://schemas.openxmlformats.org/drawingml/2006/main">
                <a:solidFill>
                  <a:srgbClr val="13343B"/>
                </a:solidFill>
                <a:prstDash val="solid"/>
              </a:ln>
            </spPr>
          </dPt>
          <dPt>
            <idx val="3"/>
            <spPr>
              <a:solidFill xmlns:a="http://schemas.openxmlformats.org/drawingml/2006/main">
                <a:srgbClr val="2D7A6D"/>
              </a:solidFill>
              <a:ln xmlns:a="http://schemas.openxmlformats.org/drawingml/2006/main">
                <a:solidFill>
                  <a:srgbClr val="13343B"/>
                </a:solidFill>
                <a:prstDash val="solid"/>
              </a:ln>
            </spPr>
          </dPt>
          <dPt>
            <idx val="4"/>
            <spPr>
              <a:solidFill xmlns:a="http://schemas.openxmlformats.org/drawingml/2006/main">
                <a:srgbClr val="A0A0A0"/>
              </a:solidFill>
              <a:ln xmlns:a="http://schemas.openxmlformats.org/drawingml/2006/main">
                <a:solidFill>
                  <a:srgbClr val="54443B"/>
                </a:solidFill>
                <a:prstDash val="solid"/>
              </a:ln>
            </spPr>
          </dPt>
          <cat>
            <strRef>
              <f>'Portfolio'!$B$9:$B$13</f>
            </strRef>
          </cat>
          <val>
            <numRef>
              <f>'Portfolio'!$D$9:$D$13</f>
            </numRef>
          </val>
        </ser>
        <dLbls>
          <showLegendKey val="0"/>
          <showVal val="1"/>
          <showCatName val="0"/>
          <showSerName val="0"/>
          <showPercent val="0"/>
          <showBubbleSize val="0"/>
        </dLbls>
        <gapWidth val="60"/>
        <axId val="10"/>
        <axId val="100"/>
      </barChart>
      <catAx>
        <axId val="10"/>
        <scaling>
          <orientation val="minMax"/>
        </scaling>
        <delete val="0"/>
        <axPos val="l"/>
        <majorTickMark val="none"/>
        <minorTickMark val="none"/>
        <crossAx val="100"/>
        <lblOffset val="100"/>
      </catAx>
      <valAx>
        <axId val="100"/>
        <scaling>
          <orientation val="minMax"/>
        </scaling>
        <delete val="0"/>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_rels/drawing2.xml.rels><Relationships xmlns="http://schemas.openxmlformats.org/package/2006/relationships"><Relationship Type="http://schemas.openxmlformats.org/officeDocument/2006/relationships/chart" Target="/xl/charts/chart3.xml" Id="rId1"/></Relationships>
</file>

<file path=xl/drawings/drawing1.xml><?xml version="1.0" encoding="utf-8"?>
<wsDr xmlns="http://schemas.openxmlformats.org/drawingml/2006/spreadsheetDrawing">
  <oneCellAnchor>
    <from>
      <col>1</col>
      <colOff>0</colOff>
      <row>20</row>
      <rowOff>0</rowOff>
    </from>
    <ext cx="8280000" cy="34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13</col>
      <colOff>0</colOff>
      <row>20</row>
      <rowOff>0</rowOff>
    </from>
    <ext cx="4320000" cy="34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2.xml><?xml version="1.0" encoding="utf-8"?>
<wsDr xmlns="http://schemas.openxmlformats.org/drawingml/2006/spreadsheetDrawing">
  <oneCellAnchor>
    <from>
      <col>1</col>
      <colOff>0</colOff>
      <row>62</row>
      <rowOff>0</rowOff>
    </from>
    <ext cx="5760000" cy="30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8.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tabColor rgb="FF54443B"/>
    <outlinePr summaryBelow="1" summaryRight="1"/>
    <pageSetUpPr fitToPage="1"/>
  </sheetPr>
  <dimension ref="B2:K34"/>
  <sheetViews>
    <sheetView showGridLines="0" workbookViewId="0">
      <selection activeCell="A1" sqref="A1"/>
    </sheetView>
  </sheetViews>
  <sheetFormatPr baseColWidth="8" defaultRowHeight="15"/>
  <cols>
    <col width="3" customWidth="1" min="1" max="1"/>
    <col width="26"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s>
  <sheetData>
    <row r="2" ht="28" customHeight="1">
      <c r="B2" s="1" t="inlineStr">
        <is>
          <t>The Draw Ledger</t>
        </is>
      </c>
      <c r="C2" s="2" t="n"/>
      <c r="D2" s="2" t="n"/>
      <c r="E2" s="2" t="n"/>
      <c r="F2" s="2" t="n"/>
      <c r="G2" s="2" t="n"/>
      <c r="H2" s="2" t="n"/>
      <c r="I2" s="2" t="n"/>
      <c r="J2" s="2" t="n"/>
      <c r="K2" s="2" t="n"/>
    </row>
    <row r="3" ht="20" customHeight="1">
      <c r="B3" s="3" t="inlineStr">
        <is>
          <t>Stated versus actual, and claims versus evidence, in one file.</t>
        </is>
      </c>
    </row>
    <row r="5" ht="18" customHeight="1">
      <c r="B5" s="4" t="inlineStr">
        <is>
          <t>WHAT THIS IS</t>
        </is>
      </c>
      <c r="C5" s="5" t="n"/>
      <c r="D5" s="5" t="n"/>
      <c r="E5" s="5" t="n"/>
      <c r="F5" s="5" t="n"/>
      <c r="G5" s="5" t="n"/>
      <c r="H5" s="5" t="n"/>
      <c r="I5" s="5" t="n"/>
      <c r="J5" s="5" t="n"/>
      <c r="K5" s="5" t="n"/>
    </row>
    <row r="6" ht="48" customHeight="1">
      <c r="B6" s="6" t="inlineStr">
        <is>
          <t>After approval, the record goes quiet. This workbook keeps it open: the facility's stated draw sits next to its actual draw, and every benefit claim sits next to the evidence that would show it was kept. An approval is not the end of assessment.</t>
        </is>
      </c>
      <c r="C6" s="7" t="n"/>
      <c r="D6" s="7" t="n"/>
      <c r="E6" s="7" t="n"/>
      <c r="F6" s="7" t="n"/>
      <c r="G6" s="7" t="n"/>
      <c r="H6" s="7" t="n"/>
      <c r="I6" s="7" t="n"/>
      <c r="J6" s="7" t="n"/>
      <c r="K6" s="7" t="n"/>
    </row>
    <row r="8" ht="18" customHeight="1">
      <c r="B8" s="4" t="inlineStr">
        <is>
          <t>TWO MODES</t>
        </is>
      </c>
      <c r="C8" s="5" t="n"/>
      <c r="D8" s="5" t="n"/>
      <c r="E8" s="5" t="n"/>
      <c r="F8" s="5" t="n"/>
      <c r="G8" s="5" t="n"/>
      <c r="H8" s="5" t="n"/>
      <c r="I8" s="5" t="n"/>
      <c r="J8" s="5" t="n"/>
      <c r="K8" s="5" t="n"/>
    </row>
    <row r="9" ht="48" customHeight="1">
      <c r="B9" s="8" t="inlineStr">
        <is>
          <t>Single facility: work in the Monthly actuals, Claims and Conditions tabs. Portfolio: the Portfolio tab assembles one row per facility on a shared municipal system, because no public process assembles that column, and a table somebody maintains is how that starts.</t>
        </is>
      </c>
      <c r="C9" s="9" t="n"/>
      <c r="D9" s="9" t="n"/>
      <c r="E9" s="9" t="n"/>
      <c r="F9" s="9" t="n"/>
      <c r="G9" s="9" t="n"/>
      <c r="H9" s="9" t="n"/>
      <c r="I9" s="9" t="n"/>
      <c r="J9" s="9" t="n"/>
      <c r="K9" s="9" t="n"/>
    </row>
    <row r="11" ht="18" customHeight="1">
      <c r="B11" s="4" t="inlineStr">
        <is>
          <t>BASIS DISCIPLINE</t>
        </is>
      </c>
      <c r="C11" s="5" t="n"/>
      <c r="D11" s="5" t="n"/>
      <c r="E11" s="5" t="n"/>
      <c r="F11" s="5" t="n"/>
      <c r="G11" s="5" t="n"/>
      <c r="H11" s="5" t="n"/>
      <c r="I11" s="5" t="n"/>
      <c r="J11" s="5" t="n"/>
      <c r="K11" s="5" t="n"/>
    </row>
    <row r="12" ht="48" customHeight="1">
      <c r="B12" s="6" t="inlineStr">
        <is>
          <t>Contracted capacity, application figures and press announcements are different numbers. Tag every stated figure with its basis and never sum across bases. The Stated baseline tab enforces this.</t>
        </is>
      </c>
      <c r="C12" s="7" t="n"/>
      <c r="D12" s="7" t="n"/>
      <c r="E12" s="7" t="n"/>
      <c r="F12" s="7" t="n"/>
      <c r="G12" s="7" t="n"/>
      <c r="H12" s="7" t="n"/>
      <c r="I12" s="7" t="n"/>
      <c r="J12" s="7" t="n"/>
      <c r="K12" s="7" t="n"/>
    </row>
    <row r="14" ht="18" customHeight="1">
      <c r="B14" s="4" t="inlineStr">
        <is>
          <t>MAINTAINED BY</t>
        </is>
      </c>
      <c r="C14" s="5" t="n"/>
      <c r="D14" s="5" t="n"/>
      <c r="E14" s="5" t="n"/>
      <c r="F14" s="5" t="n"/>
      <c r="G14" s="5" t="n"/>
      <c r="H14" s="5" t="n"/>
      <c r="I14" s="5" t="n"/>
      <c r="J14" s="5" t="n"/>
      <c r="K14" s="5" t="n"/>
    </row>
    <row r="15" ht="48" customHeight="1">
      <c r="B15" s="8" t="inlineStr">
        <is>
          <t>Built on the Sociable Systems post-approval monitoring framework. The maintained version of this workbook is a module deliverable: sociable.systems</t>
        </is>
      </c>
      <c r="C15" s="9" t="n"/>
      <c r="D15" s="9" t="n"/>
      <c r="E15" s="9" t="n"/>
      <c r="F15" s="9" t="n"/>
      <c r="G15" s="9" t="n"/>
      <c r="H15" s="9" t="n"/>
      <c r="I15" s="9" t="n"/>
      <c r="J15" s="9" t="n"/>
      <c r="K15" s="9" t="n"/>
    </row>
    <row r="17" ht="18" customHeight="1">
      <c r="B17" s="4" t="inlineStr">
        <is>
          <t>STATUS LEGEND</t>
        </is>
      </c>
      <c r="C17" s="5" t="n"/>
      <c r="D17" s="5" t="n"/>
      <c r="E17" s="5" t="n"/>
      <c r="F17" s="5" t="n"/>
      <c r="G17" s="5" t="n"/>
      <c r="H17" s="5" t="n"/>
      <c r="I17" s="5" t="n"/>
      <c r="J17" s="5" t="n"/>
      <c r="K17" s="5" t="n"/>
    </row>
    <row r="18" ht="18" customHeight="1">
      <c r="B18" s="10" t="inlineStr">
        <is>
          <t>Claims register · Status</t>
        </is>
      </c>
    </row>
    <row r="19" ht="17" customHeight="1">
      <c r="B19" s="11" t="inlineStr">
        <is>
          <t>verified</t>
        </is>
      </c>
      <c r="C19" s="12" t="n"/>
      <c r="D19" s="13" t="inlineStr">
        <is>
          <t>Evidence checked and holds.</t>
        </is>
      </c>
    </row>
    <row r="20" ht="17" customHeight="1">
      <c r="B20" s="14" t="inlineStr">
        <is>
          <t>partial</t>
        </is>
      </c>
      <c r="C20" s="15" t="n"/>
      <c r="D20" s="13" t="inlineStr">
        <is>
          <t>Holds in part, short of the promise.</t>
        </is>
      </c>
    </row>
    <row r="21" ht="17" customHeight="1">
      <c r="B21" s="16" t="inlineStr">
        <is>
          <t>deferred</t>
        </is>
      </c>
      <c r="C21" s="17" t="n"/>
      <c r="D21" s="13" t="inlineStr">
        <is>
          <t>Kept, moved, with a new date.</t>
        </is>
      </c>
    </row>
    <row r="22" ht="17" customHeight="1">
      <c r="B22" s="18" t="inlineStr">
        <is>
          <t>missed</t>
        </is>
      </c>
      <c r="C22" s="19" t="n"/>
      <c r="D22" s="13" t="inlineStr">
        <is>
          <t>Promised date passed, not kept or not evidenced.</t>
        </is>
      </c>
    </row>
    <row r="23" ht="17" customHeight="1">
      <c r="B23" s="10" t="inlineStr">
        <is>
          <t>not yet due</t>
        </is>
      </c>
      <c r="D23" s="13" t="inlineStr">
        <is>
          <t>The promised date has not been reached.</t>
        </is>
      </c>
    </row>
    <row r="24" ht="18" customHeight="1">
      <c r="B24" s="10" t="inlineStr">
        <is>
          <t>Conditions register · Status</t>
        </is>
      </c>
    </row>
    <row r="25" ht="17" customHeight="1">
      <c r="B25" s="10" t="inlineStr">
        <is>
          <t>open</t>
        </is>
      </c>
      <c r="D25" s="13" t="inlineStr">
        <is>
          <t>Due date not reached, nothing owed yet.</t>
        </is>
      </c>
    </row>
    <row r="26" ht="17" customHeight="1">
      <c r="B26" s="11" t="inlineStr">
        <is>
          <t>met</t>
        </is>
      </c>
      <c r="C26" s="12" t="n"/>
      <c r="D26" s="13" t="inlineStr">
        <is>
          <t>Met, evidence on file.</t>
        </is>
      </c>
    </row>
    <row r="27" ht="17" customHeight="1">
      <c r="B27" s="18" t="inlineStr">
        <is>
          <t>past due</t>
        </is>
      </c>
      <c r="C27" s="19" t="n"/>
      <c r="D27" s="13" t="inlineStr">
        <is>
          <t>Due date passed.</t>
        </is>
      </c>
    </row>
    <row r="28" ht="17" customHeight="1">
      <c r="B28" s="16" t="inlineStr">
        <is>
          <t>closed</t>
        </is>
      </c>
      <c r="C28" s="17" t="n"/>
      <c r="D28" s="13" t="inlineStr">
        <is>
          <t>Closed out by the instrument or the process.</t>
        </is>
      </c>
    </row>
    <row r="29" ht="18" customHeight="1">
      <c r="B29" s="10" t="inlineStr">
        <is>
          <t>Stated baseline · Basis (never sum across bases)</t>
        </is>
      </c>
    </row>
    <row r="30" ht="30" customHeight="1">
      <c r="B30" s="11" t="inlineStr">
        <is>
          <t>contracted · application · announcement · licence condition · measured</t>
        </is>
      </c>
      <c r="C30" s="12" t="n"/>
      <c r="D30" s="13" t="inlineStr">
        <is>
          <t>Different numbers from different documents; n/a where nothing is stated.</t>
        </is>
      </c>
    </row>
    <row r="31" ht="18" customHeight="1">
      <c r="B31" s="10" t="inlineStr">
        <is>
          <t>Claims register · Instrument</t>
        </is>
      </c>
    </row>
    <row r="32" ht="17" customHeight="1">
      <c r="B32" s="11" t="inlineStr">
        <is>
          <t>condition of consent · agreement</t>
        </is>
      </c>
      <c r="C32" s="12" t="n"/>
      <c r="D32" s="13" t="inlineStr">
        <is>
          <t>Bindable: a condition of consent or a signed instrument.</t>
        </is>
      </c>
    </row>
    <row r="33" ht="17" customHeight="1">
      <c r="B33" s="14" t="inlineStr">
        <is>
          <t>marketing · none</t>
        </is>
      </c>
      <c r="C33" s="15" t="n"/>
      <c r="D33" s="13" t="inlineStr">
        <is>
          <t>An unenforceable benefit is a forecast. Forecasts do not bind.</t>
        </is>
      </c>
    </row>
    <row r="34" ht="42" customHeight="1">
      <c r="B34" s="20" t="inlineStr">
        <is>
          <t>Conventions: n/a marks a cell empty by design, never a bare dash. Dropdown cells stay blank until a value is chosen. EXAMPLE rows are tinted like the seeds on each register and are deletable: delete them to start your own file. If you delete them, repoint the band formulas on the Stated baseline tab; the Dashboard and the Monthly actuals read the band from that row.</t>
        </is>
      </c>
    </row>
  </sheetData>
  <mergeCells count="28">
    <mergeCell ref="D20:K20"/>
    <mergeCell ref="D26:K26"/>
    <mergeCell ref="B9:K9"/>
    <mergeCell ref="D19:K19"/>
    <mergeCell ref="B15:K15"/>
    <mergeCell ref="B6:K6"/>
    <mergeCell ref="D22:K22"/>
    <mergeCell ref="B24:K24"/>
    <mergeCell ref="B5:K5"/>
    <mergeCell ref="D21:K21"/>
    <mergeCell ref="D27:K27"/>
    <mergeCell ref="D32:K32"/>
    <mergeCell ref="B3:K3"/>
    <mergeCell ref="B31:K31"/>
    <mergeCell ref="B18:K18"/>
    <mergeCell ref="B12:K12"/>
    <mergeCell ref="D28:K28"/>
    <mergeCell ref="B2:K2"/>
    <mergeCell ref="B11:K11"/>
    <mergeCell ref="B8:K8"/>
    <mergeCell ref="B14:K14"/>
    <mergeCell ref="D25:K25"/>
    <mergeCell ref="D30:K30"/>
    <mergeCell ref="B17:K17"/>
    <mergeCell ref="D33:K33"/>
    <mergeCell ref="B29:K29"/>
    <mergeCell ref="D23:K23"/>
    <mergeCell ref="B34:K34"/>
  </mergeCells>
  <pageMargins left="0.4" right="0.4" top="0.5" bottom="0.4" header="0.2" footer="0.2"/>
  <pageSetup orientation="portrait" paperSize="9" fitToHeight="0" fitToWidth="1"/>
</worksheet>
</file>

<file path=xl/worksheets/sheet2.xml><?xml version="1.0" encoding="utf-8"?>
<worksheet xmlns="http://schemas.openxmlformats.org/spreadsheetml/2006/main">
  <sheetPr>
    <tabColor rgb="FF2D7A6D"/>
    <outlinePr summaryBelow="1" summaryRight="1"/>
    <pageSetUpPr fitToPage="1"/>
  </sheetPr>
  <dimension ref="B2:T48"/>
  <sheetViews>
    <sheetView showGridLines="0" workbookViewId="0">
      <selection activeCell="A1" sqref="A1"/>
    </sheetView>
  </sheetViews>
  <sheetFormatPr baseColWidth="8" defaultRowHeight="15"/>
  <cols>
    <col width="3" customWidth="1" min="1" max="1"/>
    <col width="10.5" customWidth="1" min="2" max="2"/>
    <col width="10.5" customWidth="1" min="3" max="3"/>
    <col width="10.5" customWidth="1" min="4" max="4"/>
    <col width="10.5" customWidth="1" min="5" max="5"/>
    <col width="1.5" customWidth="1" min="6" max="6"/>
    <col width="10.5" customWidth="1" min="7" max="7"/>
    <col width="10.5" customWidth="1" min="8" max="8"/>
    <col width="10.5" customWidth="1" min="9" max="9"/>
    <col width="10.5" customWidth="1" min="10" max="10"/>
    <col width="1.5" customWidth="1" min="11" max="11"/>
    <col width="10.5" customWidth="1" min="12" max="12"/>
    <col width="10.5" customWidth="1" min="13" max="13"/>
    <col width="10.5" customWidth="1" min="14" max="14"/>
    <col width="10.5" customWidth="1" min="15" max="15"/>
    <col width="1.5" customWidth="1" min="16" max="16"/>
    <col width="10.5" customWidth="1" min="17" max="17"/>
    <col width="10.5" customWidth="1" min="18" max="18"/>
    <col width="10.5" customWidth="1" min="20" max="20"/>
  </cols>
  <sheetData>
    <row r="2" ht="28" customHeight="1">
      <c r="B2" s="1" t="inlineStr">
        <is>
          <t>Dashboard</t>
        </is>
      </c>
      <c r="C2" s="2" t="n"/>
      <c r="D2" s="2" t="n"/>
      <c r="E2" s="2" t="n"/>
      <c r="F2" s="2" t="n"/>
      <c r="G2" s="2" t="n"/>
      <c r="H2" s="2" t="n"/>
      <c r="I2" s="2" t="n"/>
      <c r="J2" s="2" t="n"/>
      <c r="K2" s="2" t="n"/>
      <c r="L2" s="2" t="n"/>
      <c r="M2" s="2" t="n"/>
      <c r="N2" s="2" t="n"/>
      <c r="O2" s="2" t="n"/>
      <c r="P2" s="2" t="n"/>
      <c r="Q2" s="2" t="n"/>
      <c r="R2" s="2" t="n"/>
      <c r="S2" s="2" t="n"/>
      <c r="T2" s="2" t="n"/>
    </row>
    <row r="4" ht="15" customHeight="1">
      <c r="B4" s="21" t="inlineStr">
        <is>
          <t>STATED ANNUAL ELECTRICITY</t>
        </is>
      </c>
      <c r="C4" s="22" t="n"/>
      <c r="D4" s="22" t="n"/>
      <c r="E4" s="23" t="n"/>
      <c r="G4" s="21" t="inlineStr">
        <is>
          <t>LATEST MONTH ACTUAL</t>
        </is>
      </c>
      <c r="H4" s="22" t="n"/>
      <c r="I4" s="22" t="n"/>
      <c r="J4" s="23" t="n"/>
      <c r="L4" s="21" t="inlineStr">
        <is>
          <t>VARIANCE VS STATED BAND</t>
        </is>
      </c>
      <c r="M4" s="22" t="n"/>
      <c r="N4" s="22" t="n"/>
      <c r="O4" s="23" t="n"/>
      <c r="Q4" s="21" t="inlineStr">
        <is>
          <t>CONDITIONS PAST DUE</t>
        </is>
      </c>
      <c r="R4" s="22" t="n"/>
      <c r="S4" s="22" t="n"/>
      <c r="T4" s="23" t="n"/>
    </row>
    <row r="5" ht="32" customHeight="1">
      <c r="B5" s="24">
        <f>'Stated baseline'!$C$7</f>
        <v/>
      </c>
      <c r="C5" s="25" t="n"/>
      <c r="D5" s="25" t="n"/>
      <c r="E5" s="26" t="n"/>
      <c r="G5" s="27">
        <f>IFERROR(LOOKUP(2,1/(ISNUMBER('Monthly actuals'!$C$6:$C$41)),'Monthly actuals'!$C$6:$C$41)/1000000,"n/a")</f>
        <v/>
      </c>
      <c r="H5" s="25" t="n"/>
      <c r="I5" s="25" t="n"/>
      <c r="J5" s="26" t="n"/>
      <c r="L5" s="28">
        <f>IFERROR(LOOKUP(2,1/(ISNUMBER('Monthly actuals'!$M$6:$M$41)),'Monthly actuals'!$M$6:$M$41),"n/a")</f>
        <v/>
      </c>
      <c r="M5" s="25" t="n"/>
      <c r="N5" s="25" t="n"/>
      <c r="O5" s="26" t="n"/>
      <c r="Q5" s="29">
        <f>COUNTIF('Conditions register'!$G$6:$G$25,"past due")+COUNTIFS('Conditions register'!$E$6:$E$25,"&lt;"&amp;TODAY(),'Conditions register'!$G$6:$G$25,"open")</f>
        <v/>
      </c>
      <c r="R5" s="25" t="n"/>
      <c r="S5" s="25" t="n"/>
      <c r="T5" s="26" t="n"/>
    </row>
    <row r="6" ht="13" customHeight="1">
      <c r="B6" s="30">
        <f>"GWh/yr · basis: "&amp;'Stated baseline'!$E$7</f>
        <v/>
      </c>
      <c r="C6" s="25" t="n"/>
      <c r="D6" s="25" t="n"/>
      <c r="E6" s="26" t="n"/>
      <c r="G6" s="30">
        <f>"latest reported month: "&amp;IFERROR(LOOKUP(2,1/(ISNUMBER('Monthly actuals'!$C$6:$C$41)),'Monthly actuals'!$B$6:$B$41),"n/a")</f>
        <v/>
      </c>
      <c r="H6" s="25" t="n"/>
      <c r="I6" s="25" t="n"/>
      <c r="J6" s="26" t="n"/>
      <c r="L6" s="30" t="inlineStr">
        <is>
          <t>latest month against the stated monthly band (band ±10%)</t>
        </is>
      </c>
      <c r="M6" s="25" t="n"/>
      <c r="N6" s="25" t="n"/>
      <c r="O6" s="26" t="n"/>
      <c r="Q6" s="30" t="inlineStr">
        <is>
          <t>due date passed and status not closed</t>
        </is>
      </c>
      <c r="R6" s="25" t="n"/>
      <c r="S6" s="25" t="n"/>
      <c r="T6" s="26" t="n"/>
    </row>
    <row r="7" ht="13" customHeight="1">
      <c r="B7" s="31" t="n"/>
      <c r="C7" s="32" t="n"/>
      <c r="D7" s="32" t="n"/>
      <c r="E7" s="33" t="n"/>
      <c r="G7" s="31" t="n"/>
      <c r="H7" s="32" t="n"/>
      <c r="I7" s="32" t="n"/>
      <c r="J7" s="33" t="n"/>
      <c r="L7" s="31" t="n"/>
      <c r="M7" s="32" t="n"/>
      <c r="N7" s="32" t="n"/>
      <c r="O7" s="33" t="n"/>
      <c r="Q7" s="31" t="n"/>
      <c r="R7" s="32" t="n"/>
      <c r="S7" s="32" t="n"/>
      <c r="T7" s="33" t="n"/>
    </row>
    <row r="10" ht="15" customHeight="1">
      <c r="B10" s="21" t="inlineStr">
        <is>
          <t>CLAIMS VERIFIED</t>
        </is>
      </c>
      <c r="C10" s="22" t="n"/>
      <c r="D10" s="22" t="n"/>
      <c r="E10" s="23" t="n"/>
      <c r="G10" s="21" t="inlineStr">
        <is>
          <t>CLAIMS PARTIAL</t>
        </is>
      </c>
      <c r="H10" s="22" t="n"/>
      <c r="I10" s="22" t="n"/>
      <c r="J10" s="23" t="n"/>
      <c r="L10" s="21" t="inlineStr">
        <is>
          <t>CLAIMS DEFERRED</t>
        </is>
      </c>
      <c r="M10" s="22" t="n"/>
      <c r="N10" s="22" t="n"/>
      <c r="O10" s="23" t="n"/>
      <c r="Q10" s="21" t="inlineStr">
        <is>
          <t>CLAIMS MISSED</t>
        </is>
      </c>
      <c r="R10" s="22" t="n"/>
      <c r="S10" s="22" t="n"/>
      <c r="T10" s="23" t="n"/>
    </row>
    <row r="11" ht="32" customHeight="1">
      <c r="B11" s="29">
        <f>COUNTIF('Claims register'!$J$6:$J$25,"verified")</f>
        <v/>
      </c>
      <c r="C11" s="25" t="n"/>
      <c r="D11" s="25" t="n"/>
      <c r="E11" s="26" t="n"/>
      <c r="G11" s="29">
        <f>COUNTIF('Claims register'!$J$6:$J$25,"partial")</f>
        <v/>
      </c>
      <c r="H11" s="25" t="n"/>
      <c r="I11" s="25" t="n"/>
      <c r="J11" s="26" t="n"/>
      <c r="L11" s="29">
        <f>COUNTIF('Claims register'!$J$6:$J$25,"deferred")</f>
        <v/>
      </c>
      <c r="M11" s="25" t="n"/>
      <c r="N11" s="25" t="n"/>
      <c r="O11" s="26" t="n"/>
      <c r="Q11" s="29">
        <f>COUNTIF('Claims register'!$J$6:$J$25,"missed")</f>
        <v/>
      </c>
      <c r="R11" s="25" t="n"/>
      <c r="S11" s="25" t="n"/>
      <c r="T11" s="26" t="n"/>
    </row>
    <row r="12" ht="13" customHeight="1">
      <c r="B12" s="30" t="inlineStr">
        <is>
          <t>evidence checked and holds</t>
        </is>
      </c>
      <c r="C12" s="25" t="n"/>
      <c r="D12" s="25" t="n"/>
      <c r="E12" s="26" t="n"/>
      <c r="G12" s="30" t="inlineStr">
        <is>
          <t>holds in part, short of the promise</t>
        </is>
      </c>
      <c r="H12" s="25" t="n"/>
      <c r="I12" s="25" t="n"/>
      <c r="J12" s="26" t="n"/>
      <c r="L12" s="30" t="inlineStr">
        <is>
          <t>kept, moved, with a date</t>
        </is>
      </c>
      <c r="M12" s="25" t="n"/>
      <c r="N12" s="25" t="n"/>
      <c r="O12" s="26" t="n"/>
      <c r="Q12" s="30" t="inlineStr">
        <is>
          <t>promised date passed: not kept or not evidenced</t>
        </is>
      </c>
      <c r="R12" s="25" t="n"/>
      <c r="S12" s="25" t="n"/>
      <c r="T12" s="26" t="n"/>
    </row>
    <row r="13" ht="13" customHeight="1">
      <c r="B13" s="31" t="n"/>
      <c r="C13" s="32" t="n"/>
      <c r="D13" s="32" t="n"/>
      <c r="E13" s="33" t="n"/>
      <c r="G13" s="31" t="n"/>
      <c r="H13" s="32" t="n"/>
      <c r="I13" s="32" t="n"/>
      <c r="J13" s="33" t="n"/>
      <c r="L13" s="31" t="n"/>
      <c r="M13" s="32" t="n"/>
      <c r="N13" s="32" t="n"/>
      <c r="O13" s="33" t="n"/>
      <c r="Q13" s="31" t="n"/>
      <c r="R13" s="32" t="n"/>
      <c r="S13" s="32" t="n"/>
      <c r="T13" s="33" t="n"/>
    </row>
    <row r="16" ht="15" customHeight="1">
      <c r="B16" s="21" t="inlineStr">
        <is>
          <t>WATER YTD (Ml)</t>
        </is>
      </c>
      <c r="C16" s="22" t="n"/>
      <c r="D16" s="22" t="n"/>
      <c r="E16" s="23" t="n"/>
      <c r="G16" s="21" t="inlineStr">
        <is>
          <t>DIESEL YTD (L)</t>
        </is>
      </c>
      <c r="H16" s="22" t="n"/>
      <c r="I16" s="22" t="n"/>
      <c r="J16" s="23" t="n"/>
      <c r="L16" s="21" t="inlineStr">
        <is>
          <t>PERMANENT JOBS: LATEST ACTUAL</t>
        </is>
      </c>
      <c r="M16" s="22" t="n"/>
      <c r="N16" s="22" t="n"/>
      <c r="O16" s="23" t="n"/>
      <c r="Q16" s="34" t="inlineStr">
        <is>
          <t>CUMULATIVE DRAW ASSESSED ANYWHERE</t>
        </is>
      </c>
      <c r="R16" s="35" t="n"/>
      <c r="S16" s="35" t="n"/>
      <c r="T16" s="36" t="n"/>
    </row>
    <row r="17" ht="32" customHeight="1">
      <c r="B17" s="37">
        <f>SUM('Monthly actuals'!$E$6:$E$41)/1000</f>
        <v/>
      </c>
      <c r="C17" s="25" t="n"/>
      <c r="D17" s="25" t="n"/>
      <c r="E17" s="26" t="n"/>
      <c r="G17" s="24">
        <f>SUM('Monthly actuals'!$F$6:$F$41)</f>
        <v/>
      </c>
      <c r="H17" s="25" t="n"/>
      <c r="I17" s="25" t="n"/>
      <c r="J17" s="26" t="n"/>
      <c r="L17" s="29">
        <f>IFERROR(LOOKUP(2,1/(ISNUMBER('Monthly actuals'!$J$6:$J$41)),'Monthly actuals'!$J$6:$J$41),"n/a")</f>
        <v/>
      </c>
      <c r="M17" s="25" t="n"/>
      <c r="N17" s="25" t="n"/>
      <c r="O17" s="26" t="n"/>
      <c r="Q17" s="38" t="inlineStr">
        <is>
          <t>0 MVA</t>
        </is>
      </c>
      <c r="R17" s="39" t="n"/>
      <c r="S17" s="39" t="n"/>
      <c r="T17" s="40" t="n"/>
    </row>
    <row r="18" ht="13" customHeight="1">
      <c r="B18" s="30" t="inlineStr">
        <is>
          <t>sum of the Monthly actuals water column, m³ converted to Ml</t>
        </is>
      </c>
      <c r="C18" s="25" t="n"/>
      <c r="D18" s="25" t="n"/>
      <c r="E18" s="26" t="n"/>
      <c r="G18" s="30" t="inlineStr">
        <is>
          <t>litres, Monthly actuals sum; the generator month shows in the notes</t>
        </is>
      </c>
      <c r="H18" s="25" t="n"/>
      <c r="I18" s="25" t="n"/>
      <c r="J18" s="26" t="n"/>
      <c r="L18" s="30">
        <f>"against "&amp;TEXT('Stated baseline'!$C$10,"0")&amp;" claimed (announcement basis)"</f>
        <v/>
      </c>
      <c r="M18" s="25" t="n"/>
      <c r="N18" s="25" t="n"/>
      <c r="O18" s="26" t="n"/>
      <c r="Q18" s="41" t="inlineStr">
        <is>
          <t>Not an error. No public process assembles it; the Portfolio tab is where that starts.</t>
        </is>
      </c>
      <c r="R18" s="39" t="n"/>
      <c r="S18" s="39" t="n"/>
      <c r="T18" s="40" t="n"/>
    </row>
    <row r="19" ht="13" customHeight="1">
      <c r="B19" s="31" t="n"/>
      <c r="C19" s="32" t="n"/>
      <c r="D19" s="32" t="n"/>
      <c r="E19" s="33" t="n"/>
      <c r="G19" s="31" t="n"/>
      <c r="H19" s="32" t="n"/>
      <c r="I19" s="32" t="n"/>
      <c r="J19" s="33" t="n"/>
      <c r="L19" s="31" t="n"/>
      <c r="M19" s="32" t="n"/>
      <c r="N19" s="32" t="n"/>
      <c r="O19" s="33" t="n"/>
      <c r="Q19" s="42" t="n"/>
      <c r="R19" s="43" t="n"/>
      <c r="S19" s="43" t="n"/>
      <c r="T19" s="44" t="n"/>
    </row>
    <row r="20" ht="12" customHeight="1">
      <c r="B20" s="45" t="inlineStr">
        <is>
          <t>teal line: monthly actual · dashed rust: the stated monthly band, floor and ceiling (annual / 12, ±10%) · gaps are months not yet reported</t>
        </is>
      </c>
    </row>
    <row r="42">
      <c r="N42" s="45" t="inlineStr">
        <is>
          <t>Chart feed: do not delete; the bar chart reads these cells.</t>
        </is>
      </c>
    </row>
    <row r="43">
      <c r="N43" s="46" t="inlineStr">
        <is>
          <t>Status</t>
        </is>
      </c>
      <c r="O43" s="47" t="inlineStr">
        <is>
          <t>Claims (count)</t>
        </is>
      </c>
    </row>
    <row r="44">
      <c r="N44" s="48" t="inlineStr">
        <is>
          <t>verified</t>
        </is>
      </c>
      <c r="O44" s="49">
        <f>COUNTIF('Claims register'!$J$6:$J$25,"verified")</f>
        <v/>
      </c>
    </row>
    <row r="45">
      <c r="N45" s="48" t="inlineStr">
        <is>
          <t>partial</t>
        </is>
      </c>
      <c r="O45" s="49">
        <f>COUNTIF('Claims register'!$J$6:$J$25,"partial")</f>
        <v/>
      </c>
    </row>
    <row r="46">
      <c r="N46" s="48" t="inlineStr">
        <is>
          <t>deferred</t>
        </is>
      </c>
      <c r="O46" s="49">
        <f>COUNTIF('Claims register'!$J$6:$J$25,"deferred")</f>
        <v/>
      </c>
    </row>
    <row r="47">
      <c r="N47" s="48" t="inlineStr">
        <is>
          <t>missed</t>
        </is>
      </c>
      <c r="O47" s="49">
        <f>COUNTIF('Claims register'!$J$6:$J$25,"missed")</f>
        <v/>
      </c>
    </row>
    <row r="48">
      <c r="N48" s="48" t="inlineStr">
        <is>
          <t>not yet due</t>
        </is>
      </c>
      <c r="O48" s="49">
        <f>COUNTIF('Claims register'!$J$6:$J$25,"not yet due")</f>
        <v/>
      </c>
    </row>
  </sheetData>
  <mergeCells count="39">
    <mergeCell ref="B18:E19"/>
    <mergeCell ref="G4:J4"/>
    <mergeCell ref="B12:E13"/>
    <mergeCell ref="Q17:T17"/>
    <mergeCell ref="L12:O13"/>
    <mergeCell ref="Q11:T11"/>
    <mergeCell ref="G16:J16"/>
    <mergeCell ref="B5:E5"/>
    <mergeCell ref="Q18:T19"/>
    <mergeCell ref="L11:O11"/>
    <mergeCell ref="L18:O19"/>
    <mergeCell ref="B4:E4"/>
    <mergeCell ref="L17:O17"/>
    <mergeCell ref="Q16:T16"/>
    <mergeCell ref="B16:E16"/>
    <mergeCell ref="N42:O42"/>
    <mergeCell ref="G6:J7"/>
    <mergeCell ref="L16:O16"/>
    <mergeCell ref="G11:J11"/>
    <mergeCell ref="G18:J19"/>
    <mergeCell ref="Q6:T7"/>
    <mergeCell ref="B6:E7"/>
    <mergeCell ref="G17:J17"/>
    <mergeCell ref="B20:M20"/>
    <mergeCell ref="B11:E11"/>
    <mergeCell ref="L6:O7"/>
    <mergeCell ref="Q5:T5"/>
    <mergeCell ref="B2:T2"/>
    <mergeCell ref="Q10:T10"/>
    <mergeCell ref="G10:J10"/>
    <mergeCell ref="L5:O5"/>
    <mergeCell ref="B17:E17"/>
    <mergeCell ref="Q4:T4"/>
    <mergeCell ref="Q12:T13"/>
    <mergeCell ref="L4:O4"/>
    <mergeCell ref="G12:J13"/>
    <mergeCell ref="L10:O10"/>
    <mergeCell ref="B10:E10"/>
    <mergeCell ref="G5:J5"/>
  </mergeCells>
  <conditionalFormatting sqref="L5">
    <cfRule type="colorScale" priority="1">
      <colorScale>
        <cfvo type="num" val="-0.3"/>
        <cfvo type="num" val="0"/>
        <cfvo type="num" val="0.3"/>
        <color rgb="FFEBD2D0"/>
        <color rgb="FFD6E8E4"/>
        <color rgb="FFEBD2D0"/>
      </colorScale>
    </cfRule>
  </conditionalFormatting>
  <conditionalFormatting sqref="Q5">
    <cfRule type="expression" priority="2" dxfId="0">
      <formula>AND(ISNUMBER($Q$5),$Q$5&gt;0)</formula>
    </cfRule>
  </conditionalFormatting>
  <conditionalFormatting sqref="Q11">
    <cfRule type="expression" priority="3" dxfId="0">
      <formula>AND(ISNUMBER($Q$11),$Q$11&gt;0)</formula>
    </cfRule>
  </conditionalFormatting>
  <pageMargins left="0.4" right="0.4" top="0.5" bottom="0.4" header="0.2" footer="0.2"/>
  <pageSetup orientation="landscape" paperSize="9" fitToHeight="1" fitToWidth="1"/>
  <drawing xmlns:r="http://schemas.openxmlformats.org/officeDocument/2006/relationships" r:id="rId1"/>
</worksheet>
</file>

<file path=xl/worksheets/sheet3.xml><?xml version="1.0" encoding="utf-8"?>
<worksheet xmlns="http://schemas.openxmlformats.org/spreadsheetml/2006/main">
  <sheetPr>
    <tabColor rgb="FFA84B2F"/>
    <outlinePr summaryBelow="1" summaryRight="1"/>
    <pageSetUpPr fitToPage="1"/>
  </sheetPr>
  <dimension ref="B2:L33"/>
  <sheetViews>
    <sheetView showGridLines="0" workbookViewId="0">
      <selection activeCell="A1" sqref="A1"/>
    </sheetView>
  </sheetViews>
  <sheetFormatPr baseColWidth="8" defaultRowHeight="15"/>
  <cols>
    <col width="3" customWidth="1" min="1" max="1"/>
    <col width="24" customWidth="1" min="2" max="2"/>
    <col width="13" customWidth="1" min="3" max="3"/>
    <col width="10" customWidth="1" min="4" max="4"/>
    <col width="15" customWidth="1" min="5" max="5"/>
    <col width="27" customWidth="1" min="6" max="6"/>
    <col width="16" customWidth="1" min="7" max="7"/>
    <col width="12" customWidth="1" min="8" max="8"/>
    <col width="32" customWidth="1" min="9" max="9"/>
    <col width="15" customWidth="1" min="10" max="10"/>
    <col width="15" customWidth="1" min="11" max="11"/>
    <col width="15" customWidth="1" min="12" max="12"/>
  </cols>
  <sheetData>
    <row r="2" ht="28" customHeight="1">
      <c r="B2" s="1" t="inlineStr">
        <is>
          <t>Stated baseline</t>
        </is>
      </c>
      <c r="C2" s="2" t="n"/>
      <c r="D2" s="2" t="n"/>
      <c r="E2" s="2" t="n"/>
      <c r="F2" s="2" t="n"/>
      <c r="G2" s="2" t="n"/>
      <c r="H2" s="2" t="n"/>
      <c r="I2" s="2" t="n"/>
      <c r="J2" s="2" t="n"/>
      <c r="K2" s="2" t="n"/>
      <c r="L2" s="2" t="n"/>
    </row>
    <row r="3" ht="16" customHeight="1">
      <c r="B3" s="20" t="inlineStr">
        <is>
          <t>One row per stated figure, each tagged with its basis: contracted, application, announcement, licence condition, measured. Never sum across bases. EXAMPLE rows are tinted; delete them to use the register, then repoint the band formulas on the electricity row.</t>
        </is>
      </c>
    </row>
    <row r="5" ht="30" customHeight="1">
      <c r="B5" s="50" t="inlineStr">
        <is>
          <t>Item</t>
        </is>
      </c>
      <c r="C5" s="50" t="inlineStr">
        <is>
          <t>Stated value</t>
        </is>
      </c>
      <c r="D5" s="50" t="inlineStr">
        <is>
          <t>Unit</t>
        </is>
      </c>
      <c r="E5" s="50" t="inlineStr">
        <is>
          <t>Basis</t>
        </is>
      </c>
      <c r="F5" s="50" t="inlineStr">
        <is>
          <t>Source document</t>
        </is>
      </c>
      <c r="G5" s="50" t="inlineStr">
        <is>
          <t>Location (section, page)</t>
        </is>
      </c>
      <c r="H5" s="50" t="inlineStr">
        <is>
          <t>Date entered</t>
        </is>
      </c>
      <c r="I5" s="50" t="inlineStr">
        <is>
          <t>Note</t>
        </is>
      </c>
      <c r="J5" s="50" t="inlineStr">
        <is>
          <t>Monthly band midline (kWh)</t>
        </is>
      </c>
      <c r="K5" s="50" t="inlineStr">
        <is>
          <t>Monthly band floor (kWh)</t>
        </is>
      </c>
      <c r="L5" s="50" t="inlineStr">
        <is>
          <t>Monthly band ceiling (kWh)</t>
        </is>
      </c>
    </row>
    <row r="6" ht="26" customHeight="1">
      <c r="B6" s="51" t="inlineStr">
        <is>
          <t>Connection size</t>
        </is>
      </c>
      <c r="C6" s="52" t="n">
        <v>120</v>
      </c>
      <c r="D6" s="51" t="inlineStr">
        <is>
          <t>MVA</t>
        </is>
      </c>
      <c r="E6" s="51" t="inlineStr">
        <is>
          <t>application</t>
        </is>
      </c>
      <c r="F6" s="51" t="inlineStr">
        <is>
          <t>Application: electrical annexure (EXAMPLE)</t>
        </is>
      </c>
      <c r="G6" s="51" t="inlineStr">
        <is>
          <t>s.4.2, p.12</t>
        </is>
      </c>
      <c r="H6" s="53" t="n">
        <v>46037</v>
      </c>
      <c r="I6" s="51" t="inlineStr">
        <is>
          <t>As applied for, not as contracted; confirm against the connection agreement.</t>
        </is>
      </c>
      <c r="J6" s="54" t="inlineStr">
        <is>
          <t>n/a</t>
        </is>
      </c>
      <c r="K6" s="54" t="inlineStr">
        <is>
          <t>n/a</t>
        </is>
      </c>
      <c r="L6" s="54" t="inlineStr">
        <is>
          <t>n/a</t>
        </is>
      </c>
    </row>
    <row r="7" ht="26" customHeight="1">
      <c r="B7" s="51" t="inlineStr">
        <is>
          <t>Annual facility electricity</t>
        </is>
      </c>
      <c r="C7" s="52" t="n">
        <v>1090</v>
      </c>
      <c r="D7" s="51" t="inlineStr">
        <is>
          <t>GWh/yr</t>
        </is>
      </c>
      <c r="E7" s="51" t="inlineStr">
        <is>
          <t>application</t>
        </is>
      </c>
      <c r="F7" s="51" t="inlineStr">
        <is>
          <t>Application: energy annexure (EXAMPLE)</t>
        </is>
      </c>
      <c r="G7" s="51" t="inlineStr">
        <is>
          <t>s.5.1, p.18</t>
        </is>
      </c>
      <c r="H7" s="53" t="n">
        <v>46037</v>
      </c>
      <c r="I7" s="51" t="inlineStr">
        <is>
          <t>120 MW IT at 80% utilisation, PUE 1.3.</t>
        </is>
      </c>
      <c r="J7" s="52">
        <f>$C$7/12*1000000</f>
        <v/>
      </c>
      <c r="K7" s="52">
        <f>$J$7*0.9</f>
        <v/>
      </c>
      <c r="L7" s="52">
        <f>$J$7*1.1</f>
        <v/>
      </c>
    </row>
    <row r="8" ht="26" customHeight="1">
      <c r="B8" s="51" t="inlineStr">
        <is>
          <t>Water, evaporative case</t>
        </is>
      </c>
      <c r="C8" s="51" t="inlineStr">
        <is>
          <t>1,500 to 3,400</t>
        </is>
      </c>
      <c r="D8" s="51" t="inlineStr">
        <is>
          <t>Ml/yr</t>
        </is>
      </c>
      <c r="E8" s="51" t="inlineStr">
        <is>
          <t>announcement</t>
        </is>
      </c>
      <c r="F8" s="51" t="inlineStr">
        <is>
          <t>Published industry range (EXAMPLE)</t>
        </is>
      </c>
      <c r="G8" s="51" t="inlineStr">
        <is>
          <t>n/a</t>
        </is>
      </c>
      <c r="H8" s="53" t="n">
        <v>45963</v>
      </c>
      <c r="I8" s="51" t="inlineStr">
        <is>
          <t>Published range 1.8 to 4.0 L/kWh of IT energy; design not stated; the spread is the finding.</t>
        </is>
      </c>
      <c r="J8" s="54" t="inlineStr">
        <is>
          <t>n/a</t>
        </is>
      </c>
      <c r="K8" s="54" t="inlineStr">
        <is>
          <t>n/a</t>
        </is>
      </c>
      <c r="L8" s="54" t="inlineStr">
        <is>
          <t>n/a</t>
        </is>
      </c>
    </row>
    <row r="9" ht="26" customHeight="1">
      <c r="B9" s="51" t="inlineStr">
        <is>
          <t>Cooling design</t>
        </is>
      </c>
      <c r="C9" s="51" t="inlineStr">
        <is>
          <t>n/a (not stated)</t>
        </is>
      </c>
      <c r="D9" s="51" t="inlineStr">
        <is>
          <t>n/a</t>
        </is>
      </c>
      <c r="E9" s="51" t="inlineStr">
        <is>
          <t>n/a</t>
        </is>
      </c>
      <c r="F9" s="51" t="inlineStr">
        <is>
          <t>n/a</t>
        </is>
      </c>
      <c r="G9" s="51" t="inlineStr">
        <is>
          <t>n/a</t>
        </is>
      </c>
      <c r="H9" s="53" t="n">
        <v>45963</v>
      </c>
      <c r="I9" s="51" t="inlineStr">
        <is>
          <t>The spread is the finding.</t>
        </is>
      </c>
      <c r="J9" s="54" t="inlineStr">
        <is>
          <t>n/a</t>
        </is>
      </c>
      <c r="K9" s="54" t="inlineStr">
        <is>
          <t>n/a</t>
        </is>
      </c>
      <c r="L9" s="54" t="inlineStr">
        <is>
          <t>n/a</t>
        </is>
      </c>
    </row>
    <row r="10" ht="26" customHeight="1">
      <c r="B10" s="51" t="inlineStr">
        <is>
          <t>Permanent jobs</t>
        </is>
      </c>
      <c r="C10" s="52" t="n">
        <v>60</v>
      </c>
      <c r="D10" s="51" t="inlineStr">
        <is>
          <t>roles</t>
        </is>
      </c>
      <c r="E10" s="51" t="inlineStr">
        <is>
          <t>announcement</t>
        </is>
      </c>
      <c r="F10" s="51" t="inlineStr">
        <is>
          <t>Media announcement (EXAMPLE)</t>
        </is>
      </c>
      <c r="G10" s="51" t="inlineStr">
        <is>
          <t>n/a</t>
        </is>
      </c>
      <c r="H10" s="53" t="n">
        <v>45963</v>
      </c>
      <c r="I10" s="51" t="inlineStr">
        <is>
          <t>Tracked against actual headcount in Claims register (CL-01).</t>
        </is>
      </c>
      <c r="J10" s="54" t="inlineStr">
        <is>
          <t>n/a</t>
        </is>
      </c>
      <c r="K10" s="54" t="inlineStr">
        <is>
          <t>n/a</t>
        </is>
      </c>
      <c r="L10" s="54" t="inlineStr">
        <is>
          <t>n/a</t>
        </is>
      </c>
    </row>
    <row r="11" ht="26" customHeight="1">
      <c r="B11" s="51" t="inlineStr">
        <is>
          <t>Noise at boundary</t>
        </is>
      </c>
      <c r="C11" s="52" t="n">
        <v>42</v>
      </c>
      <c r="D11" s="51" t="inlineStr">
        <is>
          <t>dB(A) day</t>
        </is>
      </c>
      <c r="E11" s="51" t="inlineStr">
        <is>
          <t>application</t>
        </is>
      </c>
      <c r="F11" s="51" t="inlineStr">
        <is>
          <t>Application: acoustic annexure (EXAMPLE)</t>
        </is>
      </c>
      <c r="G11" s="51" t="inlineStr">
        <is>
          <t>s.7.3, p.31</t>
        </is>
      </c>
      <c r="H11" s="53" t="n">
        <v>46037</v>
      </c>
      <c r="I11" s="51" t="inlineStr">
        <is>
          <t>Modelled; checked monthly in Monthly actuals.</t>
        </is>
      </c>
      <c r="J11" s="54" t="inlineStr">
        <is>
          <t>n/a</t>
        </is>
      </c>
      <c r="K11" s="54" t="inlineStr">
        <is>
          <t>n/a</t>
        </is>
      </c>
      <c r="L11" s="54" t="inlineStr">
        <is>
          <t>n/a</t>
        </is>
      </c>
    </row>
    <row r="12" ht="15" customHeight="1">
      <c r="B12" s="55" t="inlineStr">
        <is>
          <t>n/a</t>
        </is>
      </c>
      <c r="C12" s="55" t="inlineStr">
        <is>
          <t>n/a</t>
        </is>
      </c>
      <c r="D12" s="55" t="inlineStr">
        <is>
          <t>n/a</t>
        </is>
      </c>
      <c r="E12" s="55" t="inlineStr">
        <is>
          <t>n/a</t>
        </is>
      </c>
      <c r="F12" s="55" t="inlineStr">
        <is>
          <t>n/a</t>
        </is>
      </c>
      <c r="G12" s="55" t="inlineStr">
        <is>
          <t>n/a</t>
        </is>
      </c>
      <c r="H12" s="55" t="inlineStr">
        <is>
          <t>n/a</t>
        </is>
      </c>
      <c r="I12" s="55" t="inlineStr">
        <is>
          <t>n/a</t>
        </is>
      </c>
      <c r="J12" s="55" t="inlineStr">
        <is>
          <t>n/a</t>
        </is>
      </c>
      <c r="K12" s="55" t="inlineStr">
        <is>
          <t>n/a</t>
        </is>
      </c>
      <c r="L12" s="55" t="inlineStr">
        <is>
          <t>n/a</t>
        </is>
      </c>
    </row>
    <row r="13" ht="15" customHeight="1">
      <c r="B13" s="55" t="inlineStr">
        <is>
          <t>n/a</t>
        </is>
      </c>
      <c r="C13" s="55" t="inlineStr">
        <is>
          <t>n/a</t>
        </is>
      </c>
      <c r="D13" s="55" t="inlineStr">
        <is>
          <t>n/a</t>
        </is>
      </c>
      <c r="E13" s="55" t="inlineStr">
        <is>
          <t>n/a</t>
        </is>
      </c>
      <c r="F13" s="55" t="inlineStr">
        <is>
          <t>n/a</t>
        </is>
      </c>
      <c r="G13" s="55" t="inlineStr">
        <is>
          <t>n/a</t>
        </is>
      </c>
      <c r="H13" s="55" t="inlineStr">
        <is>
          <t>n/a</t>
        </is>
      </c>
      <c r="I13" s="55" t="inlineStr">
        <is>
          <t>n/a</t>
        </is>
      </c>
      <c r="J13" s="55" t="inlineStr">
        <is>
          <t>n/a</t>
        </is>
      </c>
      <c r="K13" s="55" t="inlineStr">
        <is>
          <t>n/a</t>
        </is>
      </c>
      <c r="L13" s="55" t="inlineStr">
        <is>
          <t>n/a</t>
        </is>
      </c>
    </row>
    <row r="14" ht="15" customHeight="1">
      <c r="B14" s="55" t="inlineStr">
        <is>
          <t>n/a</t>
        </is>
      </c>
      <c r="C14" s="55" t="inlineStr">
        <is>
          <t>n/a</t>
        </is>
      </c>
      <c r="D14" s="55" t="inlineStr">
        <is>
          <t>n/a</t>
        </is>
      </c>
      <c r="E14" s="55" t="inlineStr">
        <is>
          <t>n/a</t>
        </is>
      </c>
      <c r="F14" s="55" t="inlineStr">
        <is>
          <t>n/a</t>
        </is>
      </c>
      <c r="G14" s="55" t="inlineStr">
        <is>
          <t>n/a</t>
        </is>
      </c>
      <c r="H14" s="55" t="inlineStr">
        <is>
          <t>n/a</t>
        </is>
      </c>
      <c r="I14" s="55" t="inlineStr">
        <is>
          <t>n/a</t>
        </is>
      </c>
      <c r="J14" s="55" t="inlineStr">
        <is>
          <t>n/a</t>
        </is>
      </c>
      <c r="K14" s="55" t="inlineStr">
        <is>
          <t>n/a</t>
        </is>
      </c>
      <c r="L14" s="55" t="inlineStr">
        <is>
          <t>n/a</t>
        </is>
      </c>
    </row>
    <row r="15" ht="15" customHeight="1">
      <c r="B15" s="55" t="inlineStr">
        <is>
          <t>n/a</t>
        </is>
      </c>
      <c r="C15" s="55" t="inlineStr">
        <is>
          <t>n/a</t>
        </is>
      </c>
      <c r="D15" s="55" t="inlineStr">
        <is>
          <t>n/a</t>
        </is>
      </c>
      <c r="E15" s="55" t="inlineStr">
        <is>
          <t>n/a</t>
        </is>
      </c>
      <c r="F15" s="55" t="inlineStr">
        <is>
          <t>n/a</t>
        </is>
      </c>
      <c r="G15" s="55" t="inlineStr">
        <is>
          <t>n/a</t>
        </is>
      </c>
      <c r="H15" s="55" t="inlineStr">
        <is>
          <t>n/a</t>
        </is>
      </c>
      <c r="I15" s="55" t="inlineStr">
        <is>
          <t>n/a</t>
        </is>
      </c>
      <c r="J15" s="55" t="inlineStr">
        <is>
          <t>n/a</t>
        </is>
      </c>
      <c r="K15" s="55" t="inlineStr">
        <is>
          <t>n/a</t>
        </is>
      </c>
      <c r="L15" s="55" t="inlineStr">
        <is>
          <t>n/a</t>
        </is>
      </c>
    </row>
    <row r="16" ht="15" customHeight="1">
      <c r="B16" s="55" t="inlineStr">
        <is>
          <t>n/a</t>
        </is>
      </c>
      <c r="C16" s="55" t="inlineStr">
        <is>
          <t>n/a</t>
        </is>
      </c>
      <c r="D16" s="55" t="inlineStr">
        <is>
          <t>n/a</t>
        </is>
      </c>
      <c r="E16" s="55" t="inlineStr">
        <is>
          <t>n/a</t>
        </is>
      </c>
      <c r="F16" s="55" t="inlineStr">
        <is>
          <t>n/a</t>
        </is>
      </c>
      <c r="G16" s="55" t="inlineStr">
        <is>
          <t>n/a</t>
        </is>
      </c>
      <c r="H16" s="55" t="inlineStr">
        <is>
          <t>n/a</t>
        </is>
      </c>
      <c r="I16" s="55" t="inlineStr">
        <is>
          <t>n/a</t>
        </is>
      </c>
      <c r="J16" s="55" t="inlineStr">
        <is>
          <t>n/a</t>
        </is>
      </c>
      <c r="K16" s="55" t="inlineStr">
        <is>
          <t>n/a</t>
        </is>
      </c>
      <c r="L16" s="55" t="inlineStr">
        <is>
          <t>n/a</t>
        </is>
      </c>
    </row>
    <row r="17" ht="15" customHeight="1">
      <c r="B17" s="55" t="inlineStr">
        <is>
          <t>n/a</t>
        </is>
      </c>
      <c r="C17" s="55" t="inlineStr">
        <is>
          <t>n/a</t>
        </is>
      </c>
      <c r="D17" s="55" t="inlineStr">
        <is>
          <t>n/a</t>
        </is>
      </c>
      <c r="E17" s="55" t="inlineStr">
        <is>
          <t>n/a</t>
        </is>
      </c>
      <c r="F17" s="55" t="inlineStr">
        <is>
          <t>n/a</t>
        </is>
      </c>
      <c r="G17" s="55" t="inlineStr">
        <is>
          <t>n/a</t>
        </is>
      </c>
      <c r="H17" s="55" t="inlineStr">
        <is>
          <t>n/a</t>
        </is>
      </c>
      <c r="I17" s="55" t="inlineStr">
        <is>
          <t>n/a</t>
        </is>
      </c>
      <c r="J17" s="55" t="inlineStr">
        <is>
          <t>n/a</t>
        </is>
      </c>
      <c r="K17" s="55" t="inlineStr">
        <is>
          <t>n/a</t>
        </is>
      </c>
      <c r="L17" s="55" t="inlineStr">
        <is>
          <t>n/a</t>
        </is>
      </c>
    </row>
    <row r="18" ht="15" customHeight="1">
      <c r="B18" s="55" t="inlineStr">
        <is>
          <t>n/a</t>
        </is>
      </c>
      <c r="C18" s="55" t="inlineStr">
        <is>
          <t>n/a</t>
        </is>
      </c>
      <c r="D18" s="55" t="inlineStr">
        <is>
          <t>n/a</t>
        </is>
      </c>
      <c r="E18" s="55" t="inlineStr">
        <is>
          <t>n/a</t>
        </is>
      </c>
      <c r="F18" s="55" t="inlineStr">
        <is>
          <t>n/a</t>
        </is>
      </c>
      <c r="G18" s="55" t="inlineStr">
        <is>
          <t>n/a</t>
        </is>
      </c>
      <c r="H18" s="55" t="inlineStr">
        <is>
          <t>n/a</t>
        </is>
      </c>
      <c r="I18" s="55" t="inlineStr">
        <is>
          <t>n/a</t>
        </is>
      </c>
      <c r="J18" s="55" t="inlineStr">
        <is>
          <t>n/a</t>
        </is>
      </c>
      <c r="K18" s="55" t="inlineStr">
        <is>
          <t>n/a</t>
        </is>
      </c>
      <c r="L18" s="55" t="inlineStr">
        <is>
          <t>n/a</t>
        </is>
      </c>
    </row>
    <row r="19" ht="15" customHeight="1">
      <c r="B19" s="55" t="inlineStr">
        <is>
          <t>n/a</t>
        </is>
      </c>
      <c r="C19" s="55" t="inlineStr">
        <is>
          <t>n/a</t>
        </is>
      </c>
      <c r="D19" s="55" t="inlineStr">
        <is>
          <t>n/a</t>
        </is>
      </c>
      <c r="E19" s="55" t="inlineStr">
        <is>
          <t>n/a</t>
        </is>
      </c>
      <c r="F19" s="55" t="inlineStr">
        <is>
          <t>n/a</t>
        </is>
      </c>
      <c r="G19" s="55" t="inlineStr">
        <is>
          <t>n/a</t>
        </is>
      </c>
      <c r="H19" s="55" t="inlineStr">
        <is>
          <t>n/a</t>
        </is>
      </c>
      <c r="I19" s="55" t="inlineStr">
        <is>
          <t>n/a</t>
        </is>
      </c>
      <c r="J19" s="55" t="inlineStr">
        <is>
          <t>n/a</t>
        </is>
      </c>
      <c r="K19" s="55" t="inlineStr">
        <is>
          <t>n/a</t>
        </is>
      </c>
      <c r="L19" s="55" t="inlineStr">
        <is>
          <t>n/a</t>
        </is>
      </c>
    </row>
    <row r="20" ht="15" customHeight="1">
      <c r="B20" s="55" t="inlineStr">
        <is>
          <t>n/a</t>
        </is>
      </c>
      <c r="C20" s="55" t="inlineStr">
        <is>
          <t>n/a</t>
        </is>
      </c>
      <c r="D20" s="55" t="inlineStr">
        <is>
          <t>n/a</t>
        </is>
      </c>
      <c r="E20" s="55" t="inlineStr">
        <is>
          <t>n/a</t>
        </is>
      </c>
      <c r="F20" s="55" t="inlineStr">
        <is>
          <t>n/a</t>
        </is>
      </c>
      <c r="G20" s="55" t="inlineStr">
        <is>
          <t>n/a</t>
        </is>
      </c>
      <c r="H20" s="55" t="inlineStr">
        <is>
          <t>n/a</t>
        </is>
      </c>
      <c r="I20" s="55" t="inlineStr">
        <is>
          <t>n/a</t>
        </is>
      </c>
      <c r="J20" s="55" t="inlineStr">
        <is>
          <t>n/a</t>
        </is>
      </c>
      <c r="K20" s="55" t="inlineStr">
        <is>
          <t>n/a</t>
        </is>
      </c>
      <c r="L20" s="55" t="inlineStr">
        <is>
          <t>n/a</t>
        </is>
      </c>
    </row>
    <row r="21" ht="15" customHeight="1">
      <c r="B21" s="55" t="inlineStr">
        <is>
          <t>n/a</t>
        </is>
      </c>
      <c r="C21" s="55" t="inlineStr">
        <is>
          <t>n/a</t>
        </is>
      </c>
      <c r="D21" s="55" t="inlineStr">
        <is>
          <t>n/a</t>
        </is>
      </c>
      <c r="E21" s="55" t="inlineStr">
        <is>
          <t>n/a</t>
        </is>
      </c>
      <c r="F21" s="55" t="inlineStr">
        <is>
          <t>n/a</t>
        </is>
      </c>
      <c r="G21" s="55" t="inlineStr">
        <is>
          <t>n/a</t>
        </is>
      </c>
      <c r="H21" s="55" t="inlineStr">
        <is>
          <t>n/a</t>
        </is>
      </c>
      <c r="I21" s="55" t="inlineStr">
        <is>
          <t>n/a</t>
        </is>
      </c>
      <c r="J21" s="55" t="inlineStr">
        <is>
          <t>n/a</t>
        </is>
      </c>
      <c r="K21" s="55" t="inlineStr">
        <is>
          <t>n/a</t>
        </is>
      </c>
      <c r="L21" s="55" t="inlineStr">
        <is>
          <t>n/a</t>
        </is>
      </c>
    </row>
    <row r="22" ht="15" customHeight="1">
      <c r="B22" s="55" t="inlineStr">
        <is>
          <t>n/a</t>
        </is>
      </c>
      <c r="C22" s="55" t="inlineStr">
        <is>
          <t>n/a</t>
        </is>
      </c>
      <c r="D22" s="55" t="inlineStr">
        <is>
          <t>n/a</t>
        </is>
      </c>
      <c r="E22" s="55" t="inlineStr">
        <is>
          <t>n/a</t>
        </is>
      </c>
      <c r="F22" s="55" t="inlineStr">
        <is>
          <t>n/a</t>
        </is>
      </c>
      <c r="G22" s="55" t="inlineStr">
        <is>
          <t>n/a</t>
        </is>
      </c>
      <c r="H22" s="55" t="inlineStr">
        <is>
          <t>n/a</t>
        </is>
      </c>
      <c r="I22" s="55" t="inlineStr">
        <is>
          <t>n/a</t>
        </is>
      </c>
      <c r="J22" s="55" t="inlineStr">
        <is>
          <t>n/a</t>
        </is>
      </c>
      <c r="K22" s="55" t="inlineStr">
        <is>
          <t>n/a</t>
        </is>
      </c>
      <c r="L22" s="55" t="inlineStr">
        <is>
          <t>n/a</t>
        </is>
      </c>
    </row>
    <row r="23" ht="15" customHeight="1">
      <c r="B23" s="55" t="inlineStr">
        <is>
          <t>n/a</t>
        </is>
      </c>
      <c r="C23" s="55" t="inlineStr">
        <is>
          <t>n/a</t>
        </is>
      </c>
      <c r="D23" s="55" t="inlineStr">
        <is>
          <t>n/a</t>
        </is>
      </c>
      <c r="E23" s="55" t="inlineStr">
        <is>
          <t>n/a</t>
        </is>
      </c>
      <c r="F23" s="55" t="inlineStr">
        <is>
          <t>n/a</t>
        </is>
      </c>
      <c r="G23" s="55" t="inlineStr">
        <is>
          <t>n/a</t>
        </is>
      </c>
      <c r="H23" s="55" t="inlineStr">
        <is>
          <t>n/a</t>
        </is>
      </c>
      <c r="I23" s="55" t="inlineStr">
        <is>
          <t>n/a</t>
        </is>
      </c>
      <c r="J23" s="55" t="inlineStr">
        <is>
          <t>n/a</t>
        </is>
      </c>
      <c r="K23" s="55" t="inlineStr">
        <is>
          <t>n/a</t>
        </is>
      </c>
      <c r="L23" s="55" t="inlineStr">
        <is>
          <t>n/a</t>
        </is>
      </c>
    </row>
    <row r="24" ht="15" customHeight="1">
      <c r="B24" s="55" t="inlineStr">
        <is>
          <t>n/a</t>
        </is>
      </c>
      <c r="C24" s="55" t="inlineStr">
        <is>
          <t>n/a</t>
        </is>
      </c>
      <c r="D24" s="55" t="inlineStr">
        <is>
          <t>n/a</t>
        </is>
      </c>
      <c r="E24" s="55" t="inlineStr">
        <is>
          <t>n/a</t>
        </is>
      </c>
      <c r="F24" s="55" t="inlineStr">
        <is>
          <t>n/a</t>
        </is>
      </c>
      <c r="G24" s="55" t="inlineStr">
        <is>
          <t>n/a</t>
        </is>
      </c>
      <c r="H24" s="55" t="inlineStr">
        <is>
          <t>n/a</t>
        </is>
      </c>
      <c r="I24" s="55" t="inlineStr">
        <is>
          <t>n/a</t>
        </is>
      </c>
      <c r="J24" s="55" t="inlineStr">
        <is>
          <t>n/a</t>
        </is>
      </c>
      <c r="K24" s="55" t="inlineStr">
        <is>
          <t>n/a</t>
        </is>
      </c>
      <c r="L24" s="55" t="inlineStr">
        <is>
          <t>n/a</t>
        </is>
      </c>
    </row>
    <row r="25" ht="15" customHeight="1">
      <c r="B25" s="55" t="inlineStr">
        <is>
          <t>n/a</t>
        </is>
      </c>
      <c r="C25" s="55" t="inlineStr">
        <is>
          <t>n/a</t>
        </is>
      </c>
      <c r="D25" s="55" t="inlineStr">
        <is>
          <t>n/a</t>
        </is>
      </c>
      <c r="E25" s="55" t="inlineStr">
        <is>
          <t>n/a</t>
        </is>
      </c>
      <c r="F25" s="55" t="inlineStr">
        <is>
          <t>n/a</t>
        </is>
      </c>
      <c r="G25" s="55" t="inlineStr">
        <is>
          <t>n/a</t>
        </is>
      </c>
      <c r="H25" s="55" t="inlineStr">
        <is>
          <t>n/a</t>
        </is>
      </c>
      <c r="I25" s="55" t="inlineStr">
        <is>
          <t>n/a</t>
        </is>
      </c>
      <c r="J25" s="55" t="inlineStr">
        <is>
          <t>n/a</t>
        </is>
      </c>
      <c r="K25" s="55" t="inlineStr">
        <is>
          <t>n/a</t>
        </is>
      </c>
      <c r="L25" s="55" t="inlineStr">
        <is>
          <t>n/a</t>
        </is>
      </c>
    </row>
    <row r="26" ht="15" customHeight="1">
      <c r="B26" s="55" t="inlineStr">
        <is>
          <t>n/a</t>
        </is>
      </c>
      <c r="C26" s="55" t="inlineStr">
        <is>
          <t>n/a</t>
        </is>
      </c>
      <c r="D26" s="55" t="inlineStr">
        <is>
          <t>n/a</t>
        </is>
      </c>
      <c r="E26" s="55" t="inlineStr">
        <is>
          <t>n/a</t>
        </is>
      </c>
      <c r="F26" s="55" t="inlineStr">
        <is>
          <t>n/a</t>
        </is>
      </c>
      <c r="G26" s="55" t="inlineStr">
        <is>
          <t>n/a</t>
        </is>
      </c>
      <c r="H26" s="55" t="inlineStr">
        <is>
          <t>n/a</t>
        </is>
      </c>
      <c r="I26" s="55" t="inlineStr">
        <is>
          <t>n/a</t>
        </is>
      </c>
      <c r="J26" s="55" t="inlineStr">
        <is>
          <t>n/a</t>
        </is>
      </c>
      <c r="K26" s="55" t="inlineStr">
        <is>
          <t>n/a</t>
        </is>
      </c>
      <c r="L26" s="55" t="inlineStr">
        <is>
          <t>n/a</t>
        </is>
      </c>
    </row>
    <row r="27" ht="15" customHeight="1">
      <c r="B27" s="55" t="inlineStr">
        <is>
          <t>n/a</t>
        </is>
      </c>
      <c r="C27" s="55" t="inlineStr">
        <is>
          <t>n/a</t>
        </is>
      </c>
      <c r="D27" s="55" t="inlineStr">
        <is>
          <t>n/a</t>
        </is>
      </c>
      <c r="E27" s="55" t="inlineStr">
        <is>
          <t>n/a</t>
        </is>
      </c>
      <c r="F27" s="55" t="inlineStr">
        <is>
          <t>n/a</t>
        </is>
      </c>
      <c r="G27" s="55" t="inlineStr">
        <is>
          <t>n/a</t>
        </is>
      </c>
      <c r="H27" s="55" t="inlineStr">
        <is>
          <t>n/a</t>
        </is>
      </c>
      <c r="I27" s="55" t="inlineStr">
        <is>
          <t>n/a</t>
        </is>
      </c>
      <c r="J27" s="55" t="inlineStr">
        <is>
          <t>n/a</t>
        </is>
      </c>
      <c r="K27" s="55" t="inlineStr">
        <is>
          <t>n/a</t>
        </is>
      </c>
      <c r="L27" s="55" t="inlineStr">
        <is>
          <t>n/a</t>
        </is>
      </c>
    </row>
    <row r="28" ht="15" customHeight="1">
      <c r="B28" s="55" t="inlineStr">
        <is>
          <t>n/a</t>
        </is>
      </c>
      <c r="C28" s="55" t="inlineStr">
        <is>
          <t>n/a</t>
        </is>
      </c>
      <c r="D28" s="55" t="inlineStr">
        <is>
          <t>n/a</t>
        </is>
      </c>
      <c r="E28" s="55" t="inlineStr">
        <is>
          <t>n/a</t>
        </is>
      </c>
      <c r="F28" s="55" t="inlineStr">
        <is>
          <t>n/a</t>
        </is>
      </c>
      <c r="G28" s="55" t="inlineStr">
        <is>
          <t>n/a</t>
        </is>
      </c>
      <c r="H28" s="55" t="inlineStr">
        <is>
          <t>n/a</t>
        </is>
      </c>
      <c r="I28" s="55" t="inlineStr">
        <is>
          <t>n/a</t>
        </is>
      </c>
      <c r="J28" s="55" t="inlineStr">
        <is>
          <t>n/a</t>
        </is>
      </c>
      <c r="K28" s="55" t="inlineStr">
        <is>
          <t>n/a</t>
        </is>
      </c>
      <c r="L28" s="55" t="inlineStr">
        <is>
          <t>n/a</t>
        </is>
      </c>
    </row>
    <row r="29" ht="15" customHeight="1">
      <c r="B29" s="55" t="inlineStr">
        <is>
          <t>n/a</t>
        </is>
      </c>
      <c r="C29" s="55" t="inlineStr">
        <is>
          <t>n/a</t>
        </is>
      </c>
      <c r="D29" s="55" t="inlineStr">
        <is>
          <t>n/a</t>
        </is>
      </c>
      <c r="E29" s="55" t="inlineStr">
        <is>
          <t>n/a</t>
        </is>
      </c>
      <c r="F29" s="55" t="inlineStr">
        <is>
          <t>n/a</t>
        </is>
      </c>
      <c r="G29" s="55" t="inlineStr">
        <is>
          <t>n/a</t>
        </is>
      </c>
      <c r="H29" s="55" t="inlineStr">
        <is>
          <t>n/a</t>
        </is>
      </c>
      <c r="I29" s="55" t="inlineStr">
        <is>
          <t>n/a</t>
        </is>
      </c>
      <c r="J29" s="55" t="inlineStr">
        <is>
          <t>n/a</t>
        </is>
      </c>
      <c r="K29" s="55" t="inlineStr">
        <is>
          <t>n/a</t>
        </is>
      </c>
      <c r="L29" s="55" t="inlineStr">
        <is>
          <t>n/a</t>
        </is>
      </c>
    </row>
    <row r="30" ht="15" customHeight="1">
      <c r="B30" s="55" t="inlineStr">
        <is>
          <t>n/a</t>
        </is>
      </c>
      <c r="C30" s="55" t="inlineStr">
        <is>
          <t>n/a</t>
        </is>
      </c>
      <c r="D30" s="55" t="inlineStr">
        <is>
          <t>n/a</t>
        </is>
      </c>
      <c r="E30" s="55" t="inlineStr">
        <is>
          <t>n/a</t>
        </is>
      </c>
      <c r="F30" s="55" t="inlineStr">
        <is>
          <t>n/a</t>
        </is>
      </c>
      <c r="G30" s="55" t="inlineStr">
        <is>
          <t>n/a</t>
        </is>
      </c>
      <c r="H30" s="55" t="inlineStr">
        <is>
          <t>n/a</t>
        </is>
      </c>
      <c r="I30" s="55" t="inlineStr">
        <is>
          <t>n/a</t>
        </is>
      </c>
      <c r="J30" s="55" t="inlineStr">
        <is>
          <t>n/a</t>
        </is>
      </c>
      <c r="K30" s="55" t="inlineStr">
        <is>
          <t>n/a</t>
        </is>
      </c>
      <c r="L30" s="55" t="inlineStr">
        <is>
          <t>n/a</t>
        </is>
      </c>
    </row>
    <row r="31" ht="15" customHeight="1">
      <c r="B31" s="55" t="inlineStr">
        <is>
          <t>n/a</t>
        </is>
      </c>
      <c r="C31" s="55" t="inlineStr">
        <is>
          <t>n/a</t>
        </is>
      </c>
      <c r="D31" s="55" t="inlineStr">
        <is>
          <t>n/a</t>
        </is>
      </c>
      <c r="E31" s="55" t="inlineStr">
        <is>
          <t>n/a</t>
        </is>
      </c>
      <c r="F31" s="55" t="inlineStr">
        <is>
          <t>n/a</t>
        </is>
      </c>
      <c r="G31" s="55" t="inlineStr">
        <is>
          <t>n/a</t>
        </is>
      </c>
      <c r="H31" s="55" t="inlineStr">
        <is>
          <t>n/a</t>
        </is>
      </c>
      <c r="I31" s="55" t="inlineStr">
        <is>
          <t>n/a</t>
        </is>
      </c>
      <c r="J31" s="55" t="inlineStr">
        <is>
          <t>n/a</t>
        </is>
      </c>
      <c r="K31" s="55" t="inlineStr">
        <is>
          <t>n/a</t>
        </is>
      </c>
      <c r="L31" s="55" t="inlineStr">
        <is>
          <t>n/a</t>
        </is>
      </c>
    </row>
    <row r="33" ht="24" customHeight="1">
      <c r="B33" s="20" t="inlineStr">
        <is>
          <t>Band columns: the stated annual electricity divided by 12, ±10%, in kWh. They feed the Dashboard band and the Monthly actuals variance, and they belong to the application-basis electricity figure; never sum across bases.</t>
        </is>
      </c>
    </row>
  </sheetData>
  <mergeCells count="3">
    <mergeCell ref="B2:L2"/>
    <mergeCell ref="B33:L33"/>
    <mergeCell ref="B3:L3"/>
  </mergeCells>
  <dataValidations count="1">
    <dataValidation sqref="E6:E31" showDropDown="0" showInputMessage="0" showErrorMessage="1" allowBlank="1" errorTitle="Not a list value" error="Choose a value from the dropdown list." type="list">
      <formula1>"contracted,application,announcement,licence condition,measured,n/a"</formula1>
    </dataValidation>
  </dataValidations>
  <pageMargins left="0.4" right="0.4" top="0.5" bottom="0.4" header="0.2" footer="0.2"/>
  <pageSetup orientation="landscape" paperSize="9" fitToHeight="0" fitToWidth="1"/>
</worksheet>
</file>

<file path=xl/worksheets/sheet4.xml><?xml version="1.0" encoding="utf-8"?>
<worksheet xmlns="http://schemas.openxmlformats.org/spreadsheetml/2006/main">
  <sheetPr>
    <tabColor rgb="FFA84B2F"/>
    <outlinePr summaryBelow="1" summaryRight="1"/>
    <pageSetUpPr fitToPage="1"/>
  </sheetPr>
  <dimension ref="B2:U41"/>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3" customWidth="1" min="1" max="1"/>
    <col width="10" customWidth="1" min="2" max="2"/>
    <col width="14" customWidth="1" min="3" max="3"/>
    <col width="12" customWidth="1" min="4" max="4"/>
    <col width="12" customWidth="1" min="5" max="5"/>
    <col width="10" customWidth="1" min="6" max="6"/>
    <col width="11" customWidth="1" min="7" max="7"/>
    <col width="11" customWidth="1" min="8" max="8"/>
    <col width="11" customWidth="1" min="9" max="9"/>
    <col width="12" customWidth="1" min="10" max="10"/>
    <col width="11" customWidth="1" min="11" max="11"/>
    <col width="14" customWidth="1" min="12" max="12"/>
    <col width="12" customWidth="1" min="13" max="13"/>
    <col width="38" customWidth="1" min="14" max="14"/>
    <col width="2" customWidth="1" min="15" max="15"/>
    <col width="14" customWidth="1" min="16" max="16"/>
    <col width="2" customWidth="1" min="17" max="17"/>
    <col width="14" customWidth="1" min="18" max="18"/>
    <col width="14" customWidth="1" min="19" max="19"/>
    <col width="13" customWidth="1" min="20" max="20"/>
    <col width="13" customWidth="1" min="21" max="21"/>
  </cols>
  <sheetData>
    <row r="2" ht="28" customHeight="1">
      <c r="B2" s="1" t="inlineStr">
        <is>
          <t>Monthly actuals</t>
        </is>
      </c>
      <c r="C2" s="2" t="n"/>
      <c r="D2" s="2" t="n"/>
      <c r="E2" s="2" t="n"/>
      <c r="F2" s="2" t="n"/>
      <c r="G2" s="2" t="n"/>
      <c r="H2" s="2" t="n"/>
      <c r="I2" s="2" t="n"/>
      <c r="J2" s="2" t="n"/>
      <c r="K2" s="2" t="n"/>
      <c r="L2" s="2" t="n"/>
      <c r="M2" s="2" t="n"/>
      <c r="N2" s="2" t="n"/>
      <c r="O2" s="2" t="n"/>
      <c r="P2" s="2" t="n"/>
      <c r="Q2" s="2" t="n"/>
      <c r="R2" s="2" t="n"/>
      <c r="S2" s="2" t="n"/>
      <c r="T2" s="2" t="n"/>
      <c r="U2" s="2" t="n"/>
    </row>
    <row r="4" ht="26" customHeight="1">
      <c r="B4" s="56" t="inlineStr">
        <is>
          <t>Start month (edit)</t>
        </is>
      </c>
      <c r="C4" s="57" t="n">
        <v>45839</v>
      </c>
      <c r="D4" s="20" t="inlineStr">
        <is>
          <t>month labels follow this date; months 1 to 12 are example data (EXAMPLE)</t>
        </is>
      </c>
      <c r="I4" s="58" t="inlineStr">
        <is>
          <t>Promised local share %, from Claims register (CL-02)</t>
        </is>
      </c>
      <c r="L4" s="59">
        <f>'Claims register'!$D$7</f>
        <v/>
      </c>
      <c r="N4" s="20" t="inlineStr">
        <is>
          <t>drives the local headcount flag</t>
        </is>
      </c>
      <c r="R4" s="45" t="inlineStr">
        <is>
          <t>Chart feed (24 months): #N/A marks a month not yet reported; the Dashboard line chart reads these columns.</t>
        </is>
      </c>
    </row>
    <row r="5" ht="42" customHeight="1">
      <c r="B5" s="50" t="inlineStr">
        <is>
          <t>Month</t>
        </is>
      </c>
      <c r="C5" s="50" t="inlineStr">
        <is>
          <t>Electricity (kWh)</t>
        </is>
      </c>
      <c r="D5" s="50" t="inlineStr">
        <is>
          <t>Peak demand (kVA)</t>
        </is>
      </c>
      <c r="E5" s="50" t="inlineStr">
        <is>
          <t>Water (m³)</t>
        </is>
      </c>
      <c r="F5" s="50" t="inlineStr">
        <is>
          <t>Diesel (L)</t>
        </is>
      </c>
      <c r="G5" s="50" t="inlineStr">
        <is>
          <t>Generator hours</t>
        </is>
      </c>
      <c r="H5" s="50" t="inlineStr">
        <is>
          <t>Noise dB(A) day</t>
        </is>
      </c>
      <c r="I5" s="50" t="inlineStr">
        <is>
          <t>Noise dB(A) night</t>
        </is>
      </c>
      <c r="J5" s="50" t="inlineStr">
        <is>
          <t>Permanent headcount</t>
        </is>
      </c>
      <c r="K5" s="50" t="inlineStr">
        <is>
          <t>Local headcount</t>
        </is>
      </c>
      <c r="L5" s="50" t="inlineStr">
        <is>
          <t>Local procurement (R)</t>
        </is>
      </c>
      <c r="M5" s="50" t="inlineStr">
        <is>
          <t>Variance vs stated band %</t>
        </is>
      </c>
      <c r="N5" s="50" t="inlineStr">
        <is>
          <t>Note</t>
        </is>
      </c>
      <c r="P5" s="60" t="inlineStr">
        <is>
          <t>Exception flag</t>
        </is>
      </c>
      <c r="R5" s="60" t="inlineStr">
        <is>
          <t>Chart feed: month</t>
        </is>
      </c>
      <c r="S5" s="60" t="inlineStr">
        <is>
          <t>Actual (kWh)</t>
        </is>
      </c>
      <c r="T5" s="60" t="inlineStr">
        <is>
          <t>Band floor (kWh)</t>
        </is>
      </c>
      <c r="U5" s="60" t="inlineStr">
        <is>
          <t>Band ceiling (kWh)</t>
        </is>
      </c>
    </row>
    <row r="6" ht="15" customHeight="1">
      <c r="B6" s="61">
        <f>TEXT(EDATE($C$4,ROW()-6),"yyyy-mm")</f>
        <v/>
      </c>
      <c r="C6" s="52" t="n">
        <v>89400000</v>
      </c>
      <c r="D6" s="52" t="n">
        <v>96500</v>
      </c>
      <c r="E6" s="52" t="n">
        <v>138500</v>
      </c>
      <c r="F6" s="52" t="n">
        <v>0</v>
      </c>
      <c r="G6" s="62" t="n">
        <v>0</v>
      </c>
      <c r="H6" s="63" t="n">
        <v>41.2</v>
      </c>
      <c r="I6" s="63" t="n">
        <v>39.8</v>
      </c>
      <c r="J6" s="62" t="n">
        <v>12</v>
      </c>
      <c r="K6" s="62" t="n">
        <v>4</v>
      </c>
      <c r="L6" s="52" t="n">
        <v>182000</v>
      </c>
      <c r="M6" s="64">
        <f>IF(ISNUMBER($C6),($C6-'Stated baseline'!$J$7)/'Stated baseline'!$J$7,"n/a")</f>
        <v/>
      </c>
      <c r="N6" s="65" t="inlineStr">
        <is>
          <t>n/a</t>
        </is>
      </c>
      <c r="P6" s="66">
        <f>IF(ISNUMBER($M6),IF(ABS($M6)&gt;0.25,ROW()-5,""),"")</f>
        <v/>
      </c>
      <c r="R6" s="67">
        <f>$B6</f>
        <v/>
      </c>
      <c r="S6" s="68">
        <f>IF(ISNUMBER($C6),$C6,NA())</f>
        <v/>
      </c>
      <c r="T6" s="69">
        <f>'Stated baseline'!$K$7</f>
        <v/>
      </c>
      <c r="U6" s="69">
        <f>'Stated baseline'!$L$7</f>
        <v/>
      </c>
    </row>
    <row r="7" ht="15" customHeight="1">
      <c r="B7" s="61">
        <f>TEXT(EDATE($C$4,ROW()-6),"yyyy-mm")</f>
        <v/>
      </c>
      <c r="C7" s="52" t="n">
        <v>90150000</v>
      </c>
      <c r="D7" s="52" t="n">
        <v>97200</v>
      </c>
      <c r="E7" s="52" t="n">
        <v>141200</v>
      </c>
      <c r="F7" s="52" t="n">
        <v>0</v>
      </c>
      <c r="G7" s="62" t="n">
        <v>0</v>
      </c>
      <c r="H7" s="63" t="n">
        <v>41.5</v>
      </c>
      <c r="I7" s="63" t="n">
        <v>40.1</v>
      </c>
      <c r="J7" s="62" t="n">
        <v>15</v>
      </c>
      <c r="K7" s="62" t="n">
        <v>5</v>
      </c>
      <c r="L7" s="52" t="n">
        <v>205000</v>
      </c>
      <c r="M7" s="64">
        <f>IF(ISNUMBER($C7),($C7-'Stated baseline'!$J$7)/'Stated baseline'!$J$7,"n/a")</f>
        <v/>
      </c>
      <c r="N7" s="65" t="inlineStr">
        <is>
          <t>n/a</t>
        </is>
      </c>
      <c r="P7" s="66">
        <f>IF(ISNUMBER($M7),IF(ABS($M7)&gt;0.25,ROW()-5,""),"")</f>
        <v/>
      </c>
      <c r="R7" s="67">
        <f>$B7</f>
        <v/>
      </c>
      <c r="S7" s="68">
        <f>IF(ISNUMBER($C7),$C7,NA())</f>
        <v/>
      </c>
      <c r="T7" s="69">
        <f>'Stated baseline'!$K$7</f>
        <v/>
      </c>
      <c r="U7" s="69">
        <f>'Stated baseline'!$L$7</f>
        <v/>
      </c>
    </row>
    <row r="8" ht="15" customHeight="1">
      <c r="B8" s="61">
        <f>TEXT(EDATE($C$4,ROW()-6),"yyyy-mm")</f>
        <v/>
      </c>
      <c r="C8" s="52" t="n">
        <v>91800000</v>
      </c>
      <c r="D8" s="52" t="n">
        <v>98400</v>
      </c>
      <c r="E8" s="52" t="n">
        <v>139800</v>
      </c>
      <c r="F8" s="52" t="n">
        <v>0</v>
      </c>
      <c r="G8" s="62" t="n">
        <v>0</v>
      </c>
      <c r="H8" s="63" t="n">
        <v>40.9</v>
      </c>
      <c r="I8" s="63" t="n">
        <v>39.6</v>
      </c>
      <c r="J8" s="62" t="n">
        <v>19</v>
      </c>
      <c r="K8" s="62" t="n">
        <v>7</v>
      </c>
      <c r="L8" s="52" t="n">
        <v>248000</v>
      </c>
      <c r="M8" s="64">
        <f>IF(ISNUMBER($C8),($C8-'Stated baseline'!$J$7)/'Stated baseline'!$J$7,"n/a")</f>
        <v/>
      </c>
      <c r="N8" s="65" t="inlineStr">
        <is>
          <t>n/a</t>
        </is>
      </c>
      <c r="P8" s="66">
        <f>IF(ISNUMBER($M8),IF(ABS($M8)&gt;0.25,ROW()-5,""),"")</f>
        <v/>
      </c>
      <c r="R8" s="67">
        <f>$B8</f>
        <v/>
      </c>
      <c r="S8" s="68">
        <f>IF(ISNUMBER($C8),$C8,NA())</f>
        <v/>
      </c>
      <c r="T8" s="69">
        <f>'Stated baseline'!$K$7</f>
        <v/>
      </c>
      <c r="U8" s="69">
        <f>'Stated baseline'!$L$7</f>
        <v/>
      </c>
    </row>
    <row r="9" ht="15" customHeight="1">
      <c r="B9" s="61">
        <f>TEXT(EDATE($C$4,ROW()-6),"yyyy-mm")</f>
        <v/>
      </c>
      <c r="C9" s="52" t="n">
        <v>92600000</v>
      </c>
      <c r="D9" s="52" t="n">
        <v>99100</v>
      </c>
      <c r="E9" s="52" t="n">
        <v>144600</v>
      </c>
      <c r="F9" s="52" t="n">
        <v>0</v>
      </c>
      <c r="G9" s="62" t="n">
        <v>0</v>
      </c>
      <c r="H9" s="63" t="n">
        <v>41.6</v>
      </c>
      <c r="I9" s="63" t="n">
        <v>40.2</v>
      </c>
      <c r="J9" s="62" t="n">
        <v>24</v>
      </c>
      <c r="K9" s="62" t="n">
        <v>9</v>
      </c>
      <c r="L9" s="52" t="n">
        <v>310000</v>
      </c>
      <c r="M9" s="64">
        <f>IF(ISNUMBER($C9),($C9-'Stated baseline'!$J$7)/'Stated baseline'!$J$7,"n/a")</f>
        <v/>
      </c>
      <c r="N9" s="65" t="inlineStr">
        <is>
          <t>n/a</t>
        </is>
      </c>
      <c r="P9" s="66">
        <f>IF(ISNUMBER($M9),IF(ABS($M9)&gt;0.25,ROW()-5,""),"")</f>
        <v/>
      </c>
      <c r="R9" s="67">
        <f>$B9</f>
        <v/>
      </c>
      <c r="S9" s="68">
        <f>IF(ISNUMBER($C9),$C9,NA())</f>
        <v/>
      </c>
      <c r="T9" s="69">
        <f>'Stated baseline'!$K$7</f>
        <v/>
      </c>
      <c r="U9" s="69">
        <f>'Stated baseline'!$L$7</f>
        <v/>
      </c>
    </row>
    <row r="10" ht="15" customHeight="1">
      <c r="B10" s="61">
        <f>TEXT(EDATE($C$4,ROW()-6),"yyyy-mm")</f>
        <v/>
      </c>
      <c r="C10" s="52" t="n">
        <v>93600000</v>
      </c>
      <c r="D10" s="52" t="n">
        <v>100300</v>
      </c>
      <c r="E10" s="52" t="n">
        <v>149300</v>
      </c>
      <c r="F10" s="52" t="n">
        <v>0</v>
      </c>
      <c r="G10" s="62" t="n">
        <v>0</v>
      </c>
      <c r="H10" s="63" t="n">
        <v>41.3</v>
      </c>
      <c r="I10" s="63" t="n">
        <v>39.9</v>
      </c>
      <c r="J10" s="62" t="n">
        <v>28</v>
      </c>
      <c r="K10" s="62" t="n">
        <v>11</v>
      </c>
      <c r="L10" s="52" t="n">
        <v>385000</v>
      </c>
      <c r="M10" s="64">
        <f>IF(ISNUMBER($C10),($C10-'Stated baseline'!$J$7)/'Stated baseline'!$J$7,"n/a")</f>
        <v/>
      </c>
      <c r="N10" s="65" t="inlineStr">
        <is>
          <t>n/a</t>
        </is>
      </c>
      <c r="P10" s="66">
        <f>IF(ISNUMBER($M10),IF(ABS($M10)&gt;0.25,ROW()-5,""),"")</f>
        <v/>
      </c>
      <c r="R10" s="67">
        <f>$B10</f>
        <v/>
      </c>
      <c r="S10" s="68">
        <f>IF(ISNUMBER($C10),$C10,NA())</f>
        <v/>
      </c>
      <c r="T10" s="69">
        <f>'Stated baseline'!$K$7</f>
        <v/>
      </c>
      <c r="U10" s="69">
        <f>'Stated baseline'!$L$7</f>
        <v/>
      </c>
    </row>
    <row r="11" ht="15" customHeight="1">
      <c r="B11" s="61">
        <f>TEXT(EDATE($C$4,ROW()-6),"yyyy-mm")</f>
        <v/>
      </c>
      <c r="C11" s="52" t="n">
        <v>94900000</v>
      </c>
      <c r="D11" s="52" t="n">
        <v>101100</v>
      </c>
      <c r="E11" s="52" t="n">
        <v>152100</v>
      </c>
      <c r="F11" s="52" t="n">
        <v>0</v>
      </c>
      <c r="G11" s="62" t="n">
        <v>0</v>
      </c>
      <c r="H11" s="63" t="n">
        <v>41.8</v>
      </c>
      <c r="I11" s="63" t="n">
        <v>40.4</v>
      </c>
      <c r="J11" s="62" t="n">
        <v>31</v>
      </c>
      <c r="K11" s="62" t="n">
        <v>12</v>
      </c>
      <c r="L11" s="52" t="n">
        <v>462000</v>
      </c>
      <c r="M11" s="64">
        <f>IF(ISNUMBER($C11),($C11-'Stated baseline'!$J$7)/'Stated baseline'!$J$7,"n/a")</f>
        <v/>
      </c>
      <c r="N11" s="65" t="inlineStr">
        <is>
          <t>n/a</t>
        </is>
      </c>
      <c r="P11" s="66">
        <f>IF(ISNUMBER($M11),IF(ABS($M11)&gt;0.25,ROW()-5,""),"")</f>
        <v/>
      </c>
      <c r="R11" s="67">
        <f>$B11</f>
        <v/>
      </c>
      <c r="S11" s="68">
        <f>IF(ISNUMBER($C11),$C11,NA())</f>
        <v/>
      </c>
      <c r="T11" s="69">
        <f>'Stated baseline'!$K$7</f>
        <v/>
      </c>
      <c r="U11" s="69">
        <f>'Stated baseline'!$L$7</f>
        <v/>
      </c>
    </row>
    <row r="12" ht="15" customHeight="1">
      <c r="B12" s="61">
        <f>TEXT(EDATE($C$4,ROW()-6),"yyyy-mm")</f>
        <v/>
      </c>
      <c r="C12" s="52" t="n">
        <v>95700000</v>
      </c>
      <c r="D12" s="52" t="n">
        <v>102000</v>
      </c>
      <c r="E12" s="52" t="n">
        <v>156800</v>
      </c>
      <c r="F12" s="52" t="n">
        <v>0</v>
      </c>
      <c r="G12" s="62" t="n">
        <v>0</v>
      </c>
      <c r="H12" s="63" t="n">
        <v>41.1</v>
      </c>
      <c r="I12" s="63" t="n">
        <v>39.7</v>
      </c>
      <c r="J12" s="62" t="n">
        <v>34</v>
      </c>
      <c r="K12" s="62" t="n">
        <v>14</v>
      </c>
      <c r="L12" s="52" t="n">
        <v>548000</v>
      </c>
      <c r="M12" s="64">
        <f>IF(ISNUMBER($C12),($C12-'Stated baseline'!$J$7)/'Stated baseline'!$J$7,"n/a")</f>
        <v/>
      </c>
      <c r="N12" s="65" t="inlineStr">
        <is>
          <t>n/a</t>
        </is>
      </c>
      <c r="P12" s="66">
        <f>IF(ISNUMBER($M12),IF(ABS($M12)&gt;0.25,ROW()-5,""),"")</f>
        <v/>
      </c>
      <c r="R12" s="67">
        <f>$B12</f>
        <v/>
      </c>
      <c r="S12" s="68">
        <f>IF(ISNUMBER($C12),$C12,NA())</f>
        <v/>
      </c>
      <c r="T12" s="69">
        <f>'Stated baseline'!$K$7</f>
        <v/>
      </c>
      <c r="U12" s="69">
        <f>'Stated baseline'!$L$7</f>
        <v/>
      </c>
    </row>
    <row r="13" ht="15" customHeight="1">
      <c r="B13" s="61">
        <f>TEXT(EDATE($C$4,ROW()-6),"yyyy-mm")</f>
        <v/>
      </c>
      <c r="C13" s="52" t="n">
        <v>96400000</v>
      </c>
      <c r="D13" s="52" t="n">
        <v>102600</v>
      </c>
      <c r="E13" s="52" t="n">
        <v>158400</v>
      </c>
      <c r="F13" s="52" t="n">
        <v>0</v>
      </c>
      <c r="G13" s="62" t="n">
        <v>0</v>
      </c>
      <c r="H13" s="63" t="n">
        <v>41.7</v>
      </c>
      <c r="I13" s="63" t="n">
        <v>40.3</v>
      </c>
      <c r="J13" s="62" t="n">
        <v>37</v>
      </c>
      <c r="K13" s="62" t="n">
        <v>15</v>
      </c>
      <c r="L13" s="52" t="n">
        <v>663000</v>
      </c>
      <c r="M13" s="64">
        <f>IF(ISNUMBER($C13),($C13-'Stated baseline'!$J$7)/'Stated baseline'!$J$7,"n/a")</f>
        <v/>
      </c>
      <c r="N13" s="65" t="inlineStr">
        <is>
          <t>n/a</t>
        </is>
      </c>
      <c r="P13" s="66">
        <f>IF(ISNUMBER($M13),IF(ABS($M13)&gt;0.25,ROW()-5,""),"")</f>
        <v/>
      </c>
      <c r="R13" s="67">
        <f>$B13</f>
        <v/>
      </c>
      <c r="S13" s="68">
        <f>IF(ISNUMBER($C13),$C13,NA())</f>
        <v/>
      </c>
      <c r="T13" s="69">
        <f>'Stated baseline'!$K$7</f>
        <v/>
      </c>
      <c r="U13" s="69">
        <f>'Stated baseline'!$L$7</f>
        <v/>
      </c>
    </row>
    <row r="14" ht="15" customHeight="1">
      <c r="B14" s="61">
        <f>TEXT(EDATE($C$4,ROW()-6),"yyyy-mm")</f>
        <v/>
      </c>
      <c r="C14" s="52" t="n">
        <v>97300000</v>
      </c>
      <c r="D14" s="52" t="n">
        <v>103500</v>
      </c>
      <c r="E14" s="52" t="n">
        <v>161900</v>
      </c>
      <c r="F14" s="52" t="n">
        <v>3100</v>
      </c>
      <c r="G14" s="62" t="n">
        <v>14</v>
      </c>
      <c r="H14" s="63" t="n">
        <v>41.9</v>
      </c>
      <c r="I14" s="63" t="n">
        <v>40.5</v>
      </c>
      <c r="J14" s="62" t="n">
        <v>39</v>
      </c>
      <c r="K14" s="62" t="n">
        <v>16</v>
      </c>
      <c r="L14" s="52" t="n">
        <v>782000</v>
      </c>
      <c r="M14" s="64">
        <f>IF(ISNUMBER($C14),($C14-'Stated baseline'!$J$7)/'Stated baseline'!$J$7,"n/a")</f>
        <v/>
      </c>
      <c r="N14" s="51" t="inlineStr">
        <is>
          <t>Grid constraint: generators ran 14 hours (EXAMPLE)</t>
        </is>
      </c>
      <c r="P14" s="66">
        <f>IF(ISNUMBER($M14),IF(ABS($M14)&gt;0.25,ROW()-5,""),"")</f>
        <v/>
      </c>
      <c r="R14" s="67">
        <f>$B14</f>
        <v/>
      </c>
      <c r="S14" s="68">
        <f>IF(ISNUMBER($C14),$C14,NA())</f>
        <v/>
      </c>
      <c r="T14" s="69">
        <f>'Stated baseline'!$K$7</f>
        <v/>
      </c>
      <c r="U14" s="69">
        <f>'Stated baseline'!$L$7</f>
        <v/>
      </c>
    </row>
    <row r="15" ht="15" customHeight="1">
      <c r="B15" s="61">
        <f>TEXT(EDATE($C$4,ROW()-6),"yyyy-mm")</f>
        <v/>
      </c>
      <c r="C15" s="52" t="n">
        <v>98100000</v>
      </c>
      <c r="D15" s="52" t="n">
        <v>104200</v>
      </c>
      <c r="E15" s="52" t="n">
        <v>164700</v>
      </c>
      <c r="F15" s="52" t="n">
        <v>0</v>
      </c>
      <c r="G15" s="62" t="n">
        <v>0</v>
      </c>
      <c r="H15" s="63" t="n">
        <v>41.4</v>
      </c>
      <c r="I15" s="63" t="n">
        <v>40</v>
      </c>
      <c r="J15" s="62" t="n">
        <v>41</v>
      </c>
      <c r="K15" s="62" t="n">
        <v>17</v>
      </c>
      <c r="L15" s="52" t="n">
        <v>917000</v>
      </c>
      <c r="M15" s="64">
        <f>IF(ISNUMBER($C15),($C15-'Stated baseline'!$J$7)/'Stated baseline'!$J$7,"n/a")</f>
        <v/>
      </c>
      <c r="N15" s="65" t="inlineStr">
        <is>
          <t>n/a</t>
        </is>
      </c>
      <c r="P15" s="66">
        <f>IF(ISNUMBER($M15),IF(ABS($M15)&gt;0.25,ROW()-5,""),"")</f>
        <v/>
      </c>
      <c r="R15" s="67">
        <f>$B15</f>
        <v/>
      </c>
      <c r="S15" s="68">
        <f>IF(ISNUMBER($C15),$C15,NA())</f>
        <v/>
      </c>
      <c r="T15" s="69">
        <f>'Stated baseline'!$K$7</f>
        <v/>
      </c>
      <c r="U15" s="69">
        <f>'Stated baseline'!$L$7</f>
        <v/>
      </c>
    </row>
    <row r="16" ht="15" customHeight="1">
      <c r="B16" s="61">
        <f>TEXT(EDATE($C$4,ROW()-6),"yyyy-mm")</f>
        <v/>
      </c>
      <c r="C16" s="52" t="n">
        <v>98600000</v>
      </c>
      <c r="D16" s="52" t="n">
        <v>104900</v>
      </c>
      <c r="E16" s="52" t="n">
        <v>168300</v>
      </c>
      <c r="F16" s="52" t="n">
        <v>0</v>
      </c>
      <c r="G16" s="62" t="n">
        <v>0</v>
      </c>
      <c r="H16" s="63" t="n">
        <v>41.6</v>
      </c>
      <c r="I16" s="63" t="n">
        <v>40.2</v>
      </c>
      <c r="J16" s="62" t="n">
        <v>43</v>
      </c>
      <c r="K16" s="62" t="n">
        <v>17</v>
      </c>
      <c r="L16" s="52" t="n">
        <v>1064000</v>
      </c>
      <c r="M16" s="64">
        <f>IF(ISNUMBER($C16),($C16-'Stated baseline'!$J$7)/'Stated baseline'!$J$7,"n/a")</f>
        <v/>
      </c>
      <c r="N16" s="65" t="inlineStr">
        <is>
          <t>n/a</t>
        </is>
      </c>
      <c r="P16" s="66">
        <f>IF(ISNUMBER($M16),IF(ABS($M16)&gt;0.25,ROW()-5,""),"")</f>
        <v/>
      </c>
      <c r="R16" s="67">
        <f>$B16</f>
        <v/>
      </c>
      <c r="S16" s="68">
        <f>IF(ISNUMBER($C16),$C16,NA())</f>
        <v/>
      </c>
      <c r="T16" s="69">
        <f>'Stated baseline'!$K$7</f>
        <v/>
      </c>
      <c r="U16" s="69">
        <f>'Stated baseline'!$L$7</f>
        <v/>
      </c>
    </row>
    <row r="17" ht="15" customHeight="1">
      <c r="B17" s="61">
        <f>TEXT(EDATE($C$4,ROW()-6),"yyyy-mm")</f>
        <v/>
      </c>
      <c r="C17" s="52" t="n">
        <v>99000000</v>
      </c>
      <c r="D17" s="52" t="n">
        <v>105400</v>
      </c>
      <c r="E17" s="52" t="n">
        <v>171600</v>
      </c>
      <c r="F17" s="52" t="n">
        <v>0</v>
      </c>
      <c r="G17" s="62" t="n">
        <v>0</v>
      </c>
      <c r="H17" s="63" t="n">
        <v>41.8</v>
      </c>
      <c r="I17" s="63" t="n">
        <v>40.4</v>
      </c>
      <c r="J17" s="62" t="n">
        <v>44</v>
      </c>
      <c r="K17" s="62" t="n">
        <v>18</v>
      </c>
      <c r="L17" s="52" t="n">
        <v>1239000</v>
      </c>
      <c r="M17" s="64">
        <f>IF(ISNUMBER($C17),($C17-'Stated baseline'!$J$7)/'Stated baseline'!$J$7,"n/a")</f>
        <v/>
      </c>
      <c r="N17" s="65" t="inlineStr">
        <is>
          <t>n/a</t>
        </is>
      </c>
      <c r="P17" s="66">
        <f>IF(ISNUMBER($M17),IF(ABS($M17)&gt;0.25,ROW()-5,""),"")</f>
        <v/>
      </c>
      <c r="R17" s="67">
        <f>$B17</f>
        <v/>
      </c>
      <c r="S17" s="68">
        <f>IF(ISNUMBER($C17),$C17,NA())</f>
        <v/>
      </c>
      <c r="T17" s="69">
        <f>'Stated baseline'!$K$7</f>
        <v/>
      </c>
      <c r="U17" s="69">
        <f>'Stated baseline'!$L$7</f>
        <v/>
      </c>
    </row>
    <row r="18" ht="15" customHeight="1">
      <c r="B18" s="67">
        <f>TEXT(EDATE($C$4,ROW()-6),"yyyy-mm")</f>
        <v/>
      </c>
      <c r="C18" s="70" t="inlineStr">
        <is>
          <t>n/a</t>
        </is>
      </c>
      <c r="D18" s="70" t="inlineStr">
        <is>
          <t>n/a</t>
        </is>
      </c>
      <c r="E18" s="70" t="inlineStr">
        <is>
          <t>n/a</t>
        </is>
      </c>
      <c r="F18" s="70" t="inlineStr">
        <is>
          <t>n/a</t>
        </is>
      </c>
      <c r="G18" s="70" t="inlineStr">
        <is>
          <t>n/a</t>
        </is>
      </c>
      <c r="H18" s="70" t="inlineStr">
        <is>
          <t>n/a</t>
        </is>
      </c>
      <c r="I18" s="70" t="inlineStr">
        <is>
          <t>n/a</t>
        </is>
      </c>
      <c r="J18" s="70" t="inlineStr">
        <is>
          <t>n/a</t>
        </is>
      </c>
      <c r="K18" s="70" t="inlineStr">
        <is>
          <t>n/a</t>
        </is>
      </c>
      <c r="L18" s="70" t="inlineStr">
        <is>
          <t>n/a</t>
        </is>
      </c>
      <c r="M18" s="71">
        <f>IF(ISNUMBER($C18),($C18-'Stated baseline'!$J$7)/'Stated baseline'!$J$7,"n/a")</f>
        <v/>
      </c>
      <c r="N18" s="72" t="inlineStr">
        <is>
          <t>not yet reported</t>
        </is>
      </c>
      <c r="P18" s="66">
        <f>IF(ISNUMBER($M18),IF(ABS($M18)&gt;0.25,ROW()-5,""),"")</f>
        <v/>
      </c>
      <c r="R18" s="67">
        <f>$B18</f>
        <v/>
      </c>
      <c r="S18" s="68">
        <f>IF(ISNUMBER($C18),$C18,NA())</f>
        <v/>
      </c>
      <c r="T18" s="69">
        <f>'Stated baseline'!$K$7</f>
        <v/>
      </c>
      <c r="U18" s="69">
        <f>'Stated baseline'!$L$7</f>
        <v/>
      </c>
    </row>
    <row r="19" ht="15" customHeight="1">
      <c r="B19" s="67">
        <f>TEXT(EDATE($C$4,ROW()-6),"yyyy-mm")</f>
        <v/>
      </c>
      <c r="C19" s="70" t="inlineStr">
        <is>
          <t>n/a</t>
        </is>
      </c>
      <c r="D19" s="70" t="inlineStr">
        <is>
          <t>n/a</t>
        </is>
      </c>
      <c r="E19" s="70" t="inlineStr">
        <is>
          <t>n/a</t>
        </is>
      </c>
      <c r="F19" s="70" t="inlineStr">
        <is>
          <t>n/a</t>
        </is>
      </c>
      <c r="G19" s="70" t="inlineStr">
        <is>
          <t>n/a</t>
        </is>
      </c>
      <c r="H19" s="70" t="inlineStr">
        <is>
          <t>n/a</t>
        </is>
      </c>
      <c r="I19" s="70" t="inlineStr">
        <is>
          <t>n/a</t>
        </is>
      </c>
      <c r="J19" s="70" t="inlineStr">
        <is>
          <t>n/a</t>
        </is>
      </c>
      <c r="K19" s="70" t="inlineStr">
        <is>
          <t>n/a</t>
        </is>
      </c>
      <c r="L19" s="70" t="inlineStr">
        <is>
          <t>n/a</t>
        </is>
      </c>
      <c r="M19" s="71">
        <f>IF(ISNUMBER($C19),($C19-'Stated baseline'!$J$7)/'Stated baseline'!$J$7,"n/a")</f>
        <v/>
      </c>
      <c r="N19" s="72" t="inlineStr">
        <is>
          <t>not yet reported</t>
        </is>
      </c>
      <c r="P19" s="66">
        <f>IF(ISNUMBER($M19),IF(ABS($M19)&gt;0.25,ROW()-5,""),"")</f>
        <v/>
      </c>
      <c r="R19" s="67">
        <f>$B19</f>
        <v/>
      </c>
      <c r="S19" s="68">
        <f>IF(ISNUMBER($C19),$C19,NA())</f>
        <v/>
      </c>
      <c r="T19" s="69">
        <f>'Stated baseline'!$K$7</f>
        <v/>
      </c>
      <c r="U19" s="69">
        <f>'Stated baseline'!$L$7</f>
        <v/>
      </c>
    </row>
    <row r="20" ht="15" customHeight="1">
      <c r="B20" s="67">
        <f>TEXT(EDATE($C$4,ROW()-6),"yyyy-mm")</f>
        <v/>
      </c>
      <c r="C20" s="70" t="inlineStr">
        <is>
          <t>n/a</t>
        </is>
      </c>
      <c r="D20" s="70" t="inlineStr">
        <is>
          <t>n/a</t>
        </is>
      </c>
      <c r="E20" s="70" t="inlineStr">
        <is>
          <t>n/a</t>
        </is>
      </c>
      <c r="F20" s="70" t="inlineStr">
        <is>
          <t>n/a</t>
        </is>
      </c>
      <c r="G20" s="70" t="inlineStr">
        <is>
          <t>n/a</t>
        </is>
      </c>
      <c r="H20" s="70" t="inlineStr">
        <is>
          <t>n/a</t>
        </is>
      </c>
      <c r="I20" s="70" t="inlineStr">
        <is>
          <t>n/a</t>
        </is>
      </c>
      <c r="J20" s="70" t="inlineStr">
        <is>
          <t>n/a</t>
        </is>
      </c>
      <c r="K20" s="70" t="inlineStr">
        <is>
          <t>n/a</t>
        </is>
      </c>
      <c r="L20" s="70" t="inlineStr">
        <is>
          <t>n/a</t>
        </is>
      </c>
      <c r="M20" s="71">
        <f>IF(ISNUMBER($C20),($C20-'Stated baseline'!$J$7)/'Stated baseline'!$J$7,"n/a")</f>
        <v/>
      </c>
      <c r="N20" s="72" t="inlineStr">
        <is>
          <t>not yet reported</t>
        </is>
      </c>
      <c r="P20" s="66">
        <f>IF(ISNUMBER($M20),IF(ABS($M20)&gt;0.25,ROW()-5,""),"")</f>
        <v/>
      </c>
      <c r="R20" s="67">
        <f>$B20</f>
        <v/>
      </c>
      <c r="S20" s="68">
        <f>IF(ISNUMBER($C20),$C20,NA())</f>
        <v/>
      </c>
      <c r="T20" s="69">
        <f>'Stated baseline'!$K$7</f>
        <v/>
      </c>
      <c r="U20" s="69">
        <f>'Stated baseline'!$L$7</f>
        <v/>
      </c>
    </row>
    <row r="21" ht="15" customHeight="1">
      <c r="B21" s="67">
        <f>TEXT(EDATE($C$4,ROW()-6),"yyyy-mm")</f>
        <v/>
      </c>
      <c r="C21" s="70" t="inlineStr">
        <is>
          <t>n/a</t>
        </is>
      </c>
      <c r="D21" s="70" t="inlineStr">
        <is>
          <t>n/a</t>
        </is>
      </c>
      <c r="E21" s="70" t="inlineStr">
        <is>
          <t>n/a</t>
        </is>
      </c>
      <c r="F21" s="70" t="inlineStr">
        <is>
          <t>n/a</t>
        </is>
      </c>
      <c r="G21" s="70" t="inlineStr">
        <is>
          <t>n/a</t>
        </is>
      </c>
      <c r="H21" s="70" t="inlineStr">
        <is>
          <t>n/a</t>
        </is>
      </c>
      <c r="I21" s="70" t="inlineStr">
        <is>
          <t>n/a</t>
        </is>
      </c>
      <c r="J21" s="70" t="inlineStr">
        <is>
          <t>n/a</t>
        </is>
      </c>
      <c r="K21" s="70" t="inlineStr">
        <is>
          <t>n/a</t>
        </is>
      </c>
      <c r="L21" s="70" t="inlineStr">
        <is>
          <t>n/a</t>
        </is>
      </c>
      <c r="M21" s="71">
        <f>IF(ISNUMBER($C21),($C21-'Stated baseline'!$J$7)/'Stated baseline'!$J$7,"n/a")</f>
        <v/>
      </c>
      <c r="N21" s="72" t="inlineStr">
        <is>
          <t>not yet reported</t>
        </is>
      </c>
      <c r="P21" s="66">
        <f>IF(ISNUMBER($M21),IF(ABS($M21)&gt;0.25,ROW()-5,""),"")</f>
        <v/>
      </c>
      <c r="R21" s="67">
        <f>$B21</f>
        <v/>
      </c>
      <c r="S21" s="68">
        <f>IF(ISNUMBER($C21),$C21,NA())</f>
        <v/>
      </c>
      <c r="T21" s="69">
        <f>'Stated baseline'!$K$7</f>
        <v/>
      </c>
      <c r="U21" s="69">
        <f>'Stated baseline'!$L$7</f>
        <v/>
      </c>
    </row>
    <row r="22" ht="15" customHeight="1">
      <c r="B22" s="67">
        <f>TEXT(EDATE($C$4,ROW()-6),"yyyy-mm")</f>
        <v/>
      </c>
      <c r="C22" s="70" t="inlineStr">
        <is>
          <t>n/a</t>
        </is>
      </c>
      <c r="D22" s="70" t="inlineStr">
        <is>
          <t>n/a</t>
        </is>
      </c>
      <c r="E22" s="70" t="inlineStr">
        <is>
          <t>n/a</t>
        </is>
      </c>
      <c r="F22" s="70" t="inlineStr">
        <is>
          <t>n/a</t>
        </is>
      </c>
      <c r="G22" s="70" t="inlineStr">
        <is>
          <t>n/a</t>
        </is>
      </c>
      <c r="H22" s="70" t="inlineStr">
        <is>
          <t>n/a</t>
        </is>
      </c>
      <c r="I22" s="70" t="inlineStr">
        <is>
          <t>n/a</t>
        </is>
      </c>
      <c r="J22" s="70" t="inlineStr">
        <is>
          <t>n/a</t>
        </is>
      </c>
      <c r="K22" s="70" t="inlineStr">
        <is>
          <t>n/a</t>
        </is>
      </c>
      <c r="L22" s="70" t="inlineStr">
        <is>
          <t>n/a</t>
        </is>
      </c>
      <c r="M22" s="71">
        <f>IF(ISNUMBER($C22),($C22-'Stated baseline'!$J$7)/'Stated baseline'!$J$7,"n/a")</f>
        <v/>
      </c>
      <c r="N22" s="72" t="inlineStr">
        <is>
          <t>not yet reported</t>
        </is>
      </c>
      <c r="P22" s="66">
        <f>IF(ISNUMBER($M22),IF(ABS($M22)&gt;0.25,ROW()-5,""),"")</f>
        <v/>
      </c>
      <c r="R22" s="67">
        <f>$B22</f>
        <v/>
      </c>
      <c r="S22" s="68">
        <f>IF(ISNUMBER($C22),$C22,NA())</f>
        <v/>
      </c>
      <c r="T22" s="69">
        <f>'Stated baseline'!$K$7</f>
        <v/>
      </c>
      <c r="U22" s="69">
        <f>'Stated baseline'!$L$7</f>
        <v/>
      </c>
    </row>
    <row r="23" ht="15" customHeight="1">
      <c r="B23" s="67">
        <f>TEXT(EDATE($C$4,ROW()-6),"yyyy-mm")</f>
        <v/>
      </c>
      <c r="C23" s="70" t="inlineStr">
        <is>
          <t>n/a</t>
        </is>
      </c>
      <c r="D23" s="70" t="inlineStr">
        <is>
          <t>n/a</t>
        </is>
      </c>
      <c r="E23" s="70" t="inlineStr">
        <is>
          <t>n/a</t>
        </is>
      </c>
      <c r="F23" s="70" t="inlineStr">
        <is>
          <t>n/a</t>
        </is>
      </c>
      <c r="G23" s="70" t="inlineStr">
        <is>
          <t>n/a</t>
        </is>
      </c>
      <c r="H23" s="70" t="inlineStr">
        <is>
          <t>n/a</t>
        </is>
      </c>
      <c r="I23" s="70" t="inlineStr">
        <is>
          <t>n/a</t>
        </is>
      </c>
      <c r="J23" s="70" t="inlineStr">
        <is>
          <t>n/a</t>
        </is>
      </c>
      <c r="K23" s="70" t="inlineStr">
        <is>
          <t>n/a</t>
        </is>
      </c>
      <c r="L23" s="70" t="inlineStr">
        <is>
          <t>n/a</t>
        </is>
      </c>
      <c r="M23" s="71">
        <f>IF(ISNUMBER($C23),($C23-'Stated baseline'!$J$7)/'Stated baseline'!$J$7,"n/a")</f>
        <v/>
      </c>
      <c r="N23" s="72" t="inlineStr">
        <is>
          <t>not yet reported</t>
        </is>
      </c>
      <c r="P23" s="66">
        <f>IF(ISNUMBER($M23),IF(ABS($M23)&gt;0.25,ROW()-5,""),"")</f>
        <v/>
      </c>
      <c r="R23" s="67">
        <f>$B23</f>
        <v/>
      </c>
      <c r="S23" s="68">
        <f>IF(ISNUMBER($C23),$C23,NA())</f>
        <v/>
      </c>
      <c r="T23" s="69">
        <f>'Stated baseline'!$K$7</f>
        <v/>
      </c>
      <c r="U23" s="69">
        <f>'Stated baseline'!$L$7</f>
        <v/>
      </c>
    </row>
    <row r="24" ht="15" customHeight="1">
      <c r="B24" s="67">
        <f>TEXT(EDATE($C$4,ROW()-6),"yyyy-mm")</f>
        <v/>
      </c>
      <c r="C24" s="70" t="inlineStr">
        <is>
          <t>n/a</t>
        </is>
      </c>
      <c r="D24" s="70" t="inlineStr">
        <is>
          <t>n/a</t>
        </is>
      </c>
      <c r="E24" s="70" t="inlineStr">
        <is>
          <t>n/a</t>
        </is>
      </c>
      <c r="F24" s="70" t="inlineStr">
        <is>
          <t>n/a</t>
        </is>
      </c>
      <c r="G24" s="70" t="inlineStr">
        <is>
          <t>n/a</t>
        </is>
      </c>
      <c r="H24" s="70" t="inlineStr">
        <is>
          <t>n/a</t>
        </is>
      </c>
      <c r="I24" s="70" t="inlineStr">
        <is>
          <t>n/a</t>
        </is>
      </c>
      <c r="J24" s="70" t="inlineStr">
        <is>
          <t>n/a</t>
        </is>
      </c>
      <c r="K24" s="70" t="inlineStr">
        <is>
          <t>n/a</t>
        </is>
      </c>
      <c r="L24" s="70" t="inlineStr">
        <is>
          <t>n/a</t>
        </is>
      </c>
      <c r="M24" s="71">
        <f>IF(ISNUMBER($C24),($C24-'Stated baseline'!$J$7)/'Stated baseline'!$J$7,"n/a")</f>
        <v/>
      </c>
      <c r="N24" s="72" t="inlineStr">
        <is>
          <t>not yet reported</t>
        </is>
      </c>
      <c r="P24" s="66">
        <f>IF(ISNUMBER($M24),IF(ABS($M24)&gt;0.25,ROW()-5,""),"")</f>
        <v/>
      </c>
      <c r="R24" s="67">
        <f>$B24</f>
        <v/>
      </c>
      <c r="S24" s="68">
        <f>IF(ISNUMBER($C24),$C24,NA())</f>
        <v/>
      </c>
      <c r="T24" s="69">
        <f>'Stated baseline'!$K$7</f>
        <v/>
      </c>
      <c r="U24" s="69">
        <f>'Stated baseline'!$L$7</f>
        <v/>
      </c>
    </row>
    <row r="25" ht="15" customHeight="1">
      <c r="B25" s="67">
        <f>TEXT(EDATE($C$4,ROW()-6),"yyyy-mm")</f>
        <v/>
      </c>
      <c r="C25" s="70" t="inlineStr">
        <is>
          <t>n/a</t>
        </is>
      </c>
      <c r="D25" s="70" t="inlineStr">
        <is>
          <t>n/a</t>
        </is>
      </c>
      <c r="E25" s="70" t="inlineStr">
        <is>
          <t>n/a</t>
        </is>
      </c>
      <c r="F25" s="70" t="inlineStr">
        <is>
          <t>n/a</t>
        </is>
      </c>
      <c r="G25" s="70" t="inlineStr">
        <is>
          <t>n/a</t>
        </is>
      </c>
      <c r="H25" s="70" t="inlineStr">
        <is>
          <t>n/a</t>
        </is>
      </c>
      <c r="I25" s="70" t="inlineStr">
        <is>
          <t>n/a</t>
        </is>
      </c>
      <c r="J25" s="70" t="inlineStr">
        <is>
          <t>n/a</t>
        </is>
      </c>
      <c r="K25" s="70" t="inlineStr">
        <is>
          <t>n/a</t>
        </is>
      </c>
      <c r="L25" s="70" t="inlineStr">
        <is>
          <t>n/a</t>
        </is>
      </c>
      <c r="M25" s="71">
        <f>IF(ISNUMBER($C25),($C25-'Stated baseline'!$J$7)/'Stated baseline'!$J$7,"n/a")</f>
        <v/>
      </c>
      <c r="N25" s="72" t="inlineStr">
        <is>
          <t>not yet reported</t>
        </is>
      </c>
      <c r="P25" s="66">
        <f>IF(ISNUMBER($M25),IF(ABS($M25)&gt;0.25,ROW()-5,""),"")</f>
        <v/>
      </c>
      <c r="R25" s="67">
        <f>$B25</f>
        <v/>
      </c>
      <c r="S25" s="68">
        <f>IF(ISNUMBER($C25),$C25,NA())</f>
        <v/>
      </c>
      <c r="T25" s="69">
        <f>'Stated baseline'!$K$7</f>
        <v/>
      </c>
      <c r="U25" s="69">
        <f>'Stated baseline'!$L$7</f>
        <v/>
      </c>
    </row>
    <row r="26" ht="15" customHeight="1">
      <c r="B26" s="67">
        <f>TEXT(EDATE($C$4,ROW()-6),"yyyy-mm")</f>
        <v/>
      </c>
      <c r="C26" s="70" t="inlineStr">
        <is>
          <t>n/a</t>
        </is>
      </c>
      <c r="D26" s="70" t="inlineStr">
        <is>
          <t>n/a</t>
        </is>
      </c>
      <c r="E26" s="70" t="inlineStr">
        <is>
          <t>n/a</t>
        </is>
      </c>
      <c r="F26" s="70" t="inlineStr">
        <is>
          <t>n/a</t>
        </is>
      </c>
      <c r="G26" s="70" t="inlineStr">
        <is>
          <t>n/a</t>
        </is>
      </c>
      <c r="H26" s="70" t="inlineStr">
        <is>
          <t>n/a</t>
        </is>
      </c>
      <c r="I26" s="70" t="inlineStr">
        <is>
          <t>n/a</t>
        </is>
      </c>
      <c r="J26" s="70" t="inlineStr">
        <is>
          <t>n/a</t>
        </is>
      </c>
      <c r="K26" s="70" t="inlineStr">
        <is>
          <t>n/a</t>
        </is>
      </c>
      <c r="L26" s="70" t="inlineStr">
        <is>
          <t>n/a</t>
        </is>
      </c>
      <c r="M26" s="71">
        <f>IF(ISNUMBER($C26),($C26-'Stated baseline'!$J$7)/'Stated baseline'!$J$7,"n/a")</f>
        <v/>
      </c>
      <c r="N26" s="72" t="inlineStr">
        <is>
          <t>not yet reported</t>
        </is>
      </c>
      <c r="P26" s="66">
        <f>IF(ISNUMBER($M26),IF(ABS($M26)&gt;0.25,ROW()-5,""),"")</f>
        <v/>
      </c>
      <c r="R26" s="67">
        <f>$B26</f>
        <v/>
      </c>
      <c r="S26" s="68">
        <f>IF(ISNUMBER($C26),$C26,NA())</f>
        <v/>
      </c>
      <c r="T26" s="69">
        <f>'Stated baseline'!$K$7</f>
        <v/>
      </c>
      <c r="U26" s="69">
        <f>'Stated baseline'!$L$7</f>
        <v/>
      </c>
    </row>
    <row r="27" ht="15" customHeight="1">
      <c r="B27" s="67">
        <f>TEXT(EDATE($C$4,ROW()-6),"yyyy-mm")</f>
        <v/>
      </c>
      <c r="C27" s="70" t="inlineStr">
        <is>
          <t>n/a</t>
        </is>
      </c>
      <c r="D27" s="70" t="inlineStr">
        <is>
          <t>n/a</t>
        </is>
      </c>
      <c r="E27" s="70" t="inlineStr">
        <is>
          <t>n/a</t>
        </is>
      </c>
      <c r="F27" s="70" t="inlineStr">
        <is>
          <t>n/a</t>
        </is>
      </c>
      <c r="G27" s="70" t="inlineStr">
        <is>
          <t>n/a</t>
        </is>
      </c>
      <c r="H27" s="70" t="inlineStr">
        <is>
          <t>n/a</t>
        </is>
      </c>
      <c r="I27" s="70" t="inlineStr">
        <is>
          <t>n/a</t>
        </is>
      </c>
      <c r="J27" s="70" t="inlineStr">
        <is>
          <t>n/a</t>
        </is>
      </c>
      <c r="K27" s="70" t="inlineStr">
        <is>
          <t>n/a</t>
        </is>
      </c>
      <c r="L27" s="70" t="inlineStr">
        <is>
          <t>n/a</t>
        </is>
      </c>
      <c r="M27" s="71">
        <f>IF(ISNUMBER($C27),($C27-'Stated baseline'!$J$7)/'Stated baseline'!$J$7,"n/a")</f>
        <v/>
      </c>
      <c r="N27" s="72" t="inlineStr">
        <is>
          <t>not yet reported</t>
        </is>
      </c>
      <c r="P27" s="66">
        <f>IF(ISNUMBER($M27),IF(ABS($M27)&gt;0.25,ROW()-5,""),"")</f>
        <v/>
      </c>
      <c r="R27" s="67">
        <f>$B27</f>
        <v/>
      </c>
      <c r="S27" s="68">
        <f>IF(ISNUMBER($C27),$C27,NA())</f>
        <v/>
      </c>
      <c r="T27" s="69">
        <f>'Stated baseline'!$K$7</f>
        <v/>
      </c>
      <c r="U27" s="69">
        <f>'Stated baseline'!$L$7</f>
        <v/>
      </c>
    </row>
    <row r="28" ht="15" customHeight="1">
      <c r="B28" s="67">
        <f>TEXT(EDATE($C$4,ROW()-6),"yyyy-mm")</f>
        <v/>
      </c>
      <c r="C28" s="70" t="inlineStr">
        <is>
          <t>n/a</t>
        </is>
      </c>
      <c r="D28" s="70" t="inlineStr">
        <is>
          <t>n/a</t>
        </is>
      </c>
      <c r="E28" s="70" t="inlineStr">
        <is>
          <t>n/a</t>
        </is>
      </c>
      <c r="F28" s="70" t="inlineStr">
        <is>
          <t>n/a</t>
        </is>
      </c>
      <c r="G28" s="70" t="inlineStr">
        <is>
          <t>n/a</t>
        </is>
      </c>
      <c r="H28" s="70" t="inlineStr">
        <is>
          <t>n/a</t>
        </is>
      </c>
      <c r="I28" s="70" t="inlineStr">
        <is>
          <t>n/a</t>
        </is>
      </c>
      <c r="J28" s="70" t="inlineStr">
        <is>
          <t>n/a</t>
        </is>
      </c>
      <c r="K28" s="70" t="inlineStr">
        <is>
          <t>n/a</t>
        </is>
      </c>
      <c r="L28" s="70" t="inlineStr">
        <is>
          <t>n/a</t>
        </is>
      </c>
      <c r="M28" s="71">
        <f>IF(ISNUMBER($C28),($C28-'Stated baseline'!$J$7)/'Stated baseline'!$J$7,"n/a")</f>
        <v/>
      </c>
      <c r="N28" s="72" t="inlineStr">
        <is>
          <t>not yet reported</t>
        </is>
      </c>
      <c r="P28" s="66">
        <f>IF(ISNUMBER($M28),IF(ABS($M28)&gt;0.25,ROW()-5,""),"")</f>
        <v/>
      </c>
      <c r="R28" s="67">
        <f>$B28</f>
        <v/>
      </c>
      <c r="S28" s="68">
        <f>IF(ISNUMBER($C28),$C28,NA())</f>
        <v/>
      </c>
      <c r="T28" s="69">
        <f>'Stated baseline'!$K$7</f>
        <v/>
      </c>
      <c r="U28" s="69">
        <f>'Stated baseline'!$L$7</f>
        <v/>
      </c>
    </row>
    <row r="29" ht="15" customHeight="1">
      <c r="B29" s="67">
        <f>TEXT(EDATE($C$4,ROW()-6),"yyyy-mm")</f>
        <v/>
      </c>
      <c r="C29" s="70" t="inlineStr">
        <is>
          <t>n/a</t>
        </is>
      </c>
      <c r="D29" s="70" t="inlineStr">
        <is>
          <t>n/a</t>
        </is>
      </c>
      <c r="E29" s="70" t="inlineStr">
        <is>
          <t>n/a</t>
        </is>
      </c>
      <c r="F29" s="70" t="inlineStr">
        <is>
          <t>n/a</t>
        </is>
      </c>
      <c r="G29" s="70" t="inlineStr">
        <is>
          <t>n/a</t>
        </is>
      </c>
      <c r="H29" s="70" t="inlineStr">
        <is>
          <t>n/a</t>
        </is>
      </c>
      <c r="I29" s="70" t="inlineStr">
        <is>
          <t>n/a</t>
        </is>
      </c>
      <c r="J29" s="70" t="inlineStr">
        <is>
          <t>n/a</t>
        </is>
      </c>
      <c r="K29" s="70" t="inlineStr">
        <is>
          <t>n/a</t>
        </is>
      </c>
      <c r="L29" s="70" t="inlineStr">
        <is>
          <t>n/a</t>
        </is>
      </c>
      <c r="M29" s="71">
        <f>IF(ISNUMBER($C29),($C29-'Stated baseline'!$J$7)/'Stated baseline'!$J$7,"n/a")</f>
        <v/>
      </c>
      <c r="N29" s="72" t="inlineStr">
        <is>
          <t>not yet reported</t>
        </is>
      </c>
      <c r="P29" s="66">
        <f>IF(ISNUMBER($M29),IF(ABS($M29)&gt;0.25,ROW()-5,""),"")</f>
        <v/>
      </c>
      <c r="R29" s="67">
        <f>$B29</f>
        <v/>
      </c>
      <c r="S29" s="68">
        <f>IF(ISNUMBER($C29),$C29,NA())</f>
        <v/>
      </c>
      <c r="T29" s="69">
        <f>'Stated baseline'!$K$7</f>
        <v/>
      </c>
      <c r="U29" s="69">
        <f>'Stated baseline'!$L$7</f>
        <v/>
      </c>
    </row>
    <row r="30" ht="15" customHeight="1">
      <c r="B30" s="67">
        <f>TEXT(EDATE($C$4,ROW()-6),"yyyy-mm")</f>
        <v/>
      </c>
      <c r="C30" s="70" t="inlineStr">
        <is>
          <t>n/a</t>
        </is>
      </c>
      <c r="D30" s="70" t="inlineStr">
        <is>
          <t>n/a</t>
        </is>
      </c>
      <c r="E30" s="70" t="inlineStr">
        <is>
          <t>n/a</t>
        </is>
      </c>
      <c r="F30" s="70" t="inlineStr">
        <is>
          <t>n/a</t>
        </is>
      </c>
      <c r="G30" s="70" t="inlineStr">
        <is>
          <t>n/a</t>
        </is>
      </c>
      <c r="H30" s="70" t="inlineStr">
        <is>
          <t>n/a</t>
        </is>
      </c>
      <c r="I30" s="70" t="inlineStr">
        <is>
          <t>n/a</t>
        </is>
      </c>
      <c r="J30" s="70" t="inlineStr">
        <is>
          <t>n/a</t>
        </is>
      </c>
      <c r="K30" s="70" t="inlineStr">
        <is>
          <t>n/a</t>
        </is>
      </c>
      <c r="L30" s="70" t="inlineStr">
        <is>
          <t>n/a</t>
        </is>
      </c>
      <c r="M30" s="71">
        <f>IF(ISNUMBER($C30),($C30-'Stated baseline'!$J$7)/'Stated baseline'!$J$7,"n/a")</f>
        <v/>
      </c>
      <c r="N30" s="72" t="inlineStr">
        <is>
          <t>not yet reported</t>
        </is>
      </c>
      <c r="P30" s="66">
        <f>IF(ISNUMBER($M30),IF(ABS($M30)&gt;0.25,ROW()-5,""),"")</f>
        <v/>
      </c>
      <c r="R30" s="67">
        <f>$B30</f>
        <v/>
      </c>
      <c r="S30" s="68">
        <f>IF(ISNUMBER($C30),$C30,NA())</f>
        <v/>
      </c>
      <c r="T30" s="69">
        <f>'Stated baseline'!$K$7</f>
        <v/>
      </c>
      <c r="U30" s="69">
        <f>'Stated baseline'!$L$7</f>
        <v/>
      </c>
    </row>
    <row r="31" ht="15" customHeight="1">
      <c r="B31" s="67">
        <f>TEXT(EDATE($C$4,ROW()-6),"yyyy-mm")</f>
        <v/>
      </c>
      <c r="C31" s="70" t="inlineStr">
        <is>
          <t>n/a</t>
        </is>
      </c>
      <c r="D31" s="70" t="inlineStr">
        <is>
          <t>n/a</t>
        </is>
      </c>
      <c r="E31" s="70" t="inlineStr">
        <is>
          <t>n/a</t>
        </is>
      </c>
      <c r="F31" s="70" t="inlineStr">
        <is>
          <t>n/a</t>
        </is>
      </c>
      <c r="G31" s="70" t="inlineStr">
        <is>
          <t>n/a</t>
        </is>
      </c>
      <c r="H31" s="70" t="inlineStr">
        <is>
          <t>n/a</t>
        </is>
      </c>
      <c r="I31" s="70" t="inlineStr">
        <is>
          <t>n/a</t>
        </is>
      </c>
      <c r="J31" s="70" t="inlineStr">
        <is>
          <t>n/a</t>
        </is>
      </c>
      <c r="K31" s="70" t="inlineStr">
        <is>
          <t>n/a</t>
        </is>
      </c>
      <c r="L31" s="70" t="inlineStr">
        <is>
          <t>n/a</t>
        </is>
      </c>
      <c r="M31" s="71">
        <f>IF(ISNUMBER($C31),($C31-'Stated baseline'!$J$7)/'Stated baseline'!$J$7,"n/a")</f>
        <v/>
      </c>
      <c r="N31" s="72" t="inlineStr">
        <is>
          <t>not yet reported</t>
        </is>
      </c>
      <c r="P31" s="66">
        <f>IF(ISNUMBER($M31),IF(ABS($M31)&gt;0.25,ROW()-5,""),"")</f>
        <v/>
      </c>
      <c r="R31" s="67">
        <f>$B31</f>
        <v/>
      </c>
      <c r="S31" s="68">
        <f>IF(ISNUMBER($C31),$C31,NA())</f>
        <v/>
      </c>
      <c r="T31" s="69">
        <f>'Stated baseline'!$K$7</f>
        <v/>
      </c>
      <c r="U31" s="69">
        <f>'Stated baseline'!$L$7</f>
        <v/>
      </c>
    </row>
    <row r="32" ht="15" customHeight="1">
      <c r="B32" s="67">
        <f>TEXT(EDATE($C$4,ROW()-6),"yyyy-mm")</f>
        <v/>
      </c>
      <c r="C32" s="70" t="inlineStr">
        <is>
          <t>n/a</t>
        </is>
      </c>
      <c r="D32" s="70" t="inlineStr">
        <is>
          <t>n/a</t>
        </is>
      </c>
      <c r="E32" s="70" t="inlineStr">
        <is>
          <t>n/a</t>
        </is>
      </c>
      <c r="F32" s="70" t="inlineStr">
        <is>
          <t>n/a</t>
        </is>
      </c>
      <c r="G32" s="70" t="inlineStr">
        <is>
          <t>n/a</t>
        </is>
      </c>
      <c r="H32" s="70" t="inlineStr">
        <is>
          <t>n/a</t>
        </is>
      </c>
      <c r="I32" s="70" t="inlineStr">
        <is>
          <t>n/a</t>
        </is>
      </c>
      <c r="J32" s="70" t="inlineStr">
        <is>
          <t>n/a</t>
        </is>
      </c>
      <c r="K32" s="70" t="inlineStr">
        <is>
          <t>n/a</t>
        </is>
      </c>
      <c r="L32" s="70" t="inlineStr">
        <is>
          <t>n/a</t>
        </is>
      </c>
      <c r="M32" s="71">
        <f>IF(ISNUMBER($C32),($C32-'Stated baseline'!$J$7)/'Stated baseline'!$J$7,"n/a")</f>
        <v/>
      </c>
      <c r="N32" s="72" t="inlineStr">
        <is>
          <t>not yet reported</t>
        </is>
      </c>
      <c r="P32" s="66">
        <f>IF(ISNUMBER($M32),IF(ABS($M32)&gt;0.25,ROW()-5,""),"")</f>
        <v/>
      </c>
      <c r="R32" s="67">
        <f>$B32</f>
        <v/>
      </c>
      <c r="S32" s="68">
        <f>IF(ISNUMBER($C32),$C32,NA())</f>
        <v/>
      </c>
      <c r="T32" s="69">
        <f>'Stated baseline'!$K$7</f>
        <v/>
      </c>
      <c r="U32" s="69">
        <f>'Stated baseline'!$L$7</f>
        <v/>
      </c>
    </row>
    <row r="33" ht="15" customHeight="1">
      <c r="B33" s="67">
        <f>TEXT(EDATE($C$4,ROW()-6),"yyyy-mm")</f>
        <v/>
      </c>
      <c r="C33" s="70" t="inlineStr">
        <is>
          <t>n/a</t>
        </is>
      </c>
      <c r="D33" s="70" t="inlineStr">
        <is>
          <t>n/a</t>
        </is>
      </c>
      <c r="E33" s="70" t="inlineStr">
        <is>
          <t>n/a</t>
        </is>
      </c>
      <c r="F33" s="70" t="inlineStr">
        <is>
          <t>n/a</t>
        </is>
      </c>
      <c r="G33" s="70" t="inlineStr">
        <is>
          <t>n/a</t>
        </is>
      </c>
      <c r="H33" s="70" t="inlineStr">
        <is>
          <t>n/a</t>
        </is>
      </c>
      <c r="I33" s="70" t="inlineStr">
        <is>
          <t>n/a</t>
        </is>
      </c>
      <c r="J33" s="70" t="inlineStr">
        <is>
          <t>n/a</t>
        </is>
      </c>
      <c r="K33" s="70" t="inlineStr">
        <is>
          <t>n/a</t>
        </is>
      </c>
      <c r="L33" s="70" t="inlineStr">
        <is>
          <t>n/a</t>
        </is>
      </c>
      <c r="M33" s="71">
        <f>IF(ISNUMBER($C33),($C33-'Stated baseline'!$J$7)/'Stated baseline'!$J$7,"n/a")</f>
        <v/>
      </c>
      <c r="N33" s="72" t="inlineStr">
        <is>
          <t>not yet reported</t>
        </is>
      </c>
      <c r="P33" s="66">
        <f>IF(ISNUMBER($M33),IF(ABS($M33)&gt;0.25,ROW()-5,""),"")</f>
        <v/>
      </c>
      <c r="R33" s="67">
        <f>$B33</f>
        <v/>
      </c>
      <c r="S33" s="68">
        <f>IF(ISNUMBER($C33),$C33,NA())</f>
        <v/>
      </c>
      <c r="T33" s="69">
        <f>'Stated baseline'!$K$7</f>
        <v/>
      </c>
      <c r="U33" s="69">
        <f>'Stated baseline'!$L$7</f>
        <v/>
      </c>
    </row>
    <row r="34" ht="15" customHeight="1">
      <c r="B34" s="67">
        <f>TEXT(EDATE($C$4,ROW()-6),"yyyy-mm")</f>
        <v/>
      </c>
      <c r="C34" s="70" t="inlineStr">
        <is>
          <t>n/a</t>
        </is>
      </c>
      <c r="D34" s="70" t="inlineStr">
        <is>
          <t>n/a</t>
        </is>
      </c>
      <c r="E34" s="70" t="inlineStr">
        <is>
          <t>n/a</t>
        </is>
      </c>
      <c r="F34" s="70" t="inlineStr">
        <is>
          <t>n/a</t>
        </is>
      </c>
      <c r="G34" s="70" t="inlineStr">
        <is>
          <t>n/a</t>
        </is>
      </c>
      <c r="H34" s="70" t="inlineStr">
        <is>
          <t>n/a</t>
        </is>
      </c>
      <c r="I34" s="70" t="inlineStr">
        <is>
          <t>n/a</t>
        </is>
      </c>
      <c r="J34" s="70" t="inlineStr">
        <is>
          <t>n/a</t>
        </is>
      </c>
      <c r="K34" s="70" t="inlineStr">
        <is>
          <t>n/a</t>
        </is>
      </c>
      <c r="L34" s="70" t="inlineStr">
        <is>
          <t>n/a</t>
        </is>
      </c>
      <c r="M34" s="71">
        <f>IF(ISNUMBER($C34),($C34-'Stated baseline'!$J$7)/'Stated baseline'!$J$7,"n/a")</f>
        <v/>
      </c>
      <c r="N34" s="72" t="inlineStr">
        <is>
          <t>not yet reported</t>
        </is>
      </c>
      <c r="P34" s="66">
        <f>IF(ISNUMBER($M34),IF(ABS($M34)&gt;0.25,ROW()-5,""),"")</f>
        <v/>
      </c>
      <c r="R34" s="67">
        <f>$B34</f>
        <v/>
      </c>
      <c r="S34" s="68">
        <f>IF(ISNUMBER($C34),$C34,NA())</f>
        <v/>
      </c>
      <c r="T34" s="69">
        <f>'Stated baseline'!$K$7</f>
        <v/>
      </c>
      <c r="U34" s="69">
        <f>'Stated baseline'!$L$7</f>
        <v/>
      </c>
    </row>
    <row r="35" ht="15" customHeight="1">
      <c r="B35" s="67">
        <f>TEXT(EDATE($C$4,ROW()-6),"yyyy-mm")</f>
        <v/>
      </c>
      <c r="C35" s="70" t="inlineStr">
        <is>
          <t>n/a</t>
        </is>
      </c>
      <c r="D35" s="70" t="inlineStr">
        <is>
          <t>n/a</t>
        </is>
      </c>
      <c r="E35" s="70" t="inlineStr">
        <is>
          <t>n/a</t>
        </is>
      </c>
      <c r="F35" s="70" t="inlineStr">
        <is>
          <t>n/a</t>
        </is>
      </c>
      <c r="G35" s="70" t="inlineStr">
        <is>
          <t>n/a</t>
        </is>
      </c>
      <c r="H35" s="70" t="inlineStr">
        <is>
          <t>n/a</t>
        </is>
      </c>
      <c r="I35" s="70" t="inlineStr">
        <is>
          <t>n/a</t>
        </is>
      </c>
      <c r="J35" s="70" t="inlineStr">
        <is>
          <t>n/a</t>
        </is>
      </c>
      <c r="K35" s="70" t="inlineStr">
        <is>
          <t>n/a</t>
        </is>
      </c>
      <c r="L35" s="70" t="inlineStr">
        <is>
          <t>n/a</t>
        </is>
      </c>
      <c r="M35" s="71">
        <f>IF(ISNUMBER($C35),($C35-'Stated baseline'!$J$7)/'Stated baseline'!$J$7,"n/a")</f>
        <v/>
      </c>
      <c r="N35" s="72" t="inlineStr">
        <is>
          <t>not yet reported</t>
        </is>
      </c>
      <c r="P35" s="66">
        <f>IF(ISNUMBER($M35),IF(ABS($M35)&gt;0.25,ROW()-5,""),"")</f>
        <v/>
      </c>
      <c r="R35" s="67">
        <f>$B35</f>
        <v/>
      </c>
      <c r="S35" s="68">
        <f>IF(ISNUMBER($C35),$C35,NA())</f>
        <v/>
      </c>
      <c r="T35" s="69">
        <f>'Stated baseline'!$K$7</f>
        <v/>
      </c>
      <c r="U35" s="69">
        <f>'Stated baseline'!$L$7</f>
        <v/>
      </c>
    </row>
    <row r="36" ht="15" customHeight="1">
      <c r="B36" s="67">
        <f>TEXT(EDATE($C$4,ROW()-6),"yyyy-mm")</f>
        <v/>
      </c>
      <c r="C36" s="70" t="inlineStr">
        <is>
          <t>n/a</t>
        </is>
      </c>
      <c r="D36" s="70" t="inlineStr">
        <is>
          <t>n/a</t>
        </is>
      </c>
      <c r="E36" s="70" t="inlineStr">
        <is>
          <t>n/a</t>
        </is>
      </c>
      <c r="F36" s="70" t="inlineStr">
        <is>
          <t>n/a</t>
        </is>
      </c>
      <c r="G36" s="70" t="inlineStr">
        <is>
          <t>n/a</t>
        </is>
      </c>
      <c r="H36" s="70" t="inlineStr">
        <is>
          <t>n/a</t>
        </is>
      </c>
      <c r="I36" s="70" t="inlineStr">
        <is>
          <t>n/a</t>
        </is>
      </c>
      <c r="J36" s="70" t="inlineStr">
        <is>
          <t>n/a</t>
        </is>
      </c>
      <c r="K36" s="70" t="inlineStr">
        <is>
          <t>n/a</t>
        </is>
      </c>
      <c r="L36" s="70" t="inlineStr">
        <is>
          <t>n/a</t>
        </is>
      </c>
      <c r="M36" s="71">
        <f>IF(ISNUMBER($C36),($C36-'Stated baseline'!$J$7)/'Stated baseline'!$J$7,"n/a")</f>
        <v/>
      </c>
      <c r="N36" s="72" t="inlineStr">
        <is>
          <t>not yet reported</t>
        </is>
      </c>
      <c r="P36" s="66">
        <f>IF(ISNUMBER($M36),IF(ABS($M36)&gt;0.25,ROW()-5,""),"")</f>
        <v/>
      </c>
      <c r="R36" s="67">
        <f>$B36</f>
        <v/>
      </c>
      <c r="S36" s="68">
        <f>IF(ISNUMBER($C36),$C36,NA())</f>
        <v/>
      </c>
      <c r="T36" s="69">
        <f>'Stated baseline'!$K$7</f>
        <v/>
      </c>
      <c r="U36" s="69">
        <f>'Stated baseline'!$L$7</f>
        <v/>
      </c>
    </row>
    <row r="37" ht="15" customHeight="1">
      <c r="B37" s="67">
        <f>TEXT(EDATE($C$4,ROW()-6),"yyyy-mm")</f>
        <v/>
      </c>
      <c r="C37" s="70" t="inlineStr">
        <is>
          <t>n/a</t>
        </is>
      </c>
      <c r="D37" s="70" t="inlineStr">
        <is>
          <t>n/a</t>
        </is>
      </c>
      <c r="E37" s="70" t="inlineStr">
        <is>
          <t>n/a</t>
        </is>
      </c>
      <c r="F37" s="70" t="inlineStr">
        <is>
          <t>n/a</t>
        </is>
      </c>
      <c r="G37" s="70" t="inlineStr">
        <is>
          <t>n/a</t>
        </is>
      </c>
      <c r="H37" s="70" t="inlineStr">
        <is>
          <t>n/a</t>
        </is>
      </c>
      <c r="I37" s="70" t="inlineStr">
        <is>
          <t>n/a</t>
        </is>
      </c>
      <c r="J37" s="70" t="inlineStr">
        <is>
          <t>n/a</t>
        </is>
      </c>
      <c r="K37" s="70" t="inlineStr">
        <is>
          <t>n/a</t>
        </is>
      </c>
      <c r="L37" s="70" t="inlineStr">
        <is>
          <t>n/a</t>
        </is>
      </c>
      <c r="M37" s="71">
        <f>IF(ISNUMBER($C37),($C37-'Stated baseline'!$J$7)/'Stated baseline'!$J$7,"n/a")</f>
        <v/>
      </c>
      <c r="N37" s="72" t="inlineStr">
        <is>
          <t>not yet reported</t>
        </is>
      </c>
      <c r="P37" s="66">
        <f>IF(ISNUMBER($M37),IF(ABS($M37)&gt;0.25,ROW()-5,""),"")</f>
        <v/>
      </c>
      <c r="R37" s="67">
        <f>$B37</f>
        <v/>
      </c>
      <c r="S37" s="68">
        <f>IF(ISNUMBER($C37),$C37,NA())</f>
        <v/>
      </c>
      <c r="T37" s="69">
        <f>'Stated baseline'!$K$7</f>
        <v/>
      </c>
      <c r="U37" s="69">
        <f>'Stated baseline'!$L$7</f>
        <v/>
      </c>
    </row>
    <row r="38" ht="15" customHeight="1">
      <c r="B38" s="67">
        <f>TEXT(EDATE($C$4,ROW()-6),"yyyy-mm")</f>
        <v/>
      </c>
      <c r="C38" s="70" t="inlineStr">
        <is>
          <t>n/a</t>
        </is>
      </c>
      <c r="D38" s="70" t="inlineStr">
        <is>
          <t>n/a</t>
        </is>
      </c>
      <c r="E38" s="70" t="inlineStr">
        <is>
          <t>n/a</t>
        </is>
      </c>
      <c r="F38" s="70" t="inlineStr">
        <is>
          <t>n/a</t>
        </is>
      </c>
      <c r="G38" s="70" t="inlineStr">
        <is>
          <t>n/a</t>
        </is>
      </c>
      <c r="H38" s="70" t="inlineStr">
        <is>
          <t>n/a</t>
        </is>
      </c>
      <c r="I38" s="70" t="inlineStr">
        <is>
          <t>n/a</t>
        </is>
      </c>
      <c r="J38" s="70" t="inlineStr">
        <is>
          <t>n/a</t>
        </is>
      </c>
      <c r="K38" s="70" t="inlineStr">
        <is>
          <t>n/a</t>
        </is>
      </c>
      <c r="L38" s="70" t="inlineStr">
        <is>
          <t>n/a</t>
        </is>
      </c>
      <c r="M38" s="71">
        <f>IF(ISNUMBER($C38),($C38-'Stated baseline'!$J$7)/'Stated baseline'!$J$7,"n/a")</f>
        <v/>
      </c>
      <c r="N38" s="72" t="inlineStr">
        <is>
          <t>not yet reported</t>
        </is>
      </c>
      <c r="P38" s="66">
        <f>IF(ISNUMBER($M38),IF(ABS($M38)&gt;0.25,ROW()-5,""),"")</f>
        <v/>
      </c>
      <c r="R38" s="67">
        <f>$B38</f>
        <v/>
      </c>
      <c r="S38" s="68">
        <f>IF(ISNUMBER($C38),$C38,NA())</f>
        <v/>
      </c>
      <c r="T38" s="69">
        <f>'Stated baseline'!$K$7</f>
        <v/>
      </c>
      <c r="U38" s="69">
        <f>'Stated baseline'!$L$7</f>
        <v/>
      </c>
    </row>
    <row r="39" ht="15" customHeight="1">
      <c r="B39" s="67">
        <f>TEXT(EDATE($C$4,ROW()-6),"yyyy-mm")</f>
        <v/>
      </c>
      <c r="C39" s="70" t="inlineStr">
        <is>
          <t>n/a</t>
        </is>
      </c>
      <c r="D39" s="70" t="inlineStr">
        <is>
          <t>n/a</t>
        </is>
      </c>
      <c r="E39" s="70" t="inlineStr">
        <is>
          <t>n/a</t>
        </is>
      </c>
      <c r="F39" s="70" t="inlineStr">
        <is>
          <t>n/a</t>
        </is>
      </c>
      <c r="G39" s="70" t="inlineStr">
        <is>
          <t>n/a</t>
        </is>
      </c>
      <c r="H39" s="70" t="inlineStr">
        <is>
          <t>n/a</t>
        </is>
      </c>
      <c r="I39" s="70" t="inlineStr">
        <is>
          <t>n/a</t>
        </is>
      </c>
      <c r="J39" s="70" t="inlineStr">
        <is>
          <t>n/a</t>
        </is>
      </c>
      <c r="K39" s="70" t="inlineStr">
        <is>
          <t>n/a</t>
        </is>
      </c>
      <c r="L39" s="70" t="inlineStr">
        <is>
          <t>n/a</t>
        </is>
      </c>
      <c r="M39" s="71">
        <f>IF(ISNUMBER($C39),($C39-'Stated baseline'!$J$7)/'Stated baseline'!$J$7,"n/a")</f>
        <v/>
      </c>
      <c r="N39" s="72" t="inlineStr">
        <is>
          <t>not yet reported</t>
        </is>
      </c>
      <c r="P39" s="66">
        <f>IF(ISNUMBER($M39),IF(ABS($M39)&gt;0.25,ROW()-5,""),"")</f>
        <v/>
      </c>
      <c r="R39" s="67">
        <f>$B39</f>
        <v/>
      </c>
      <c r="S39" s="68">
        <f>IF(ISNUMBER($C39),$C39,NA())</f>
        <v/>
      </c>
      <c r="T39" s="69">
        <f>'Stated baseline'!$K$7</f>
        <v/>
      </c>
      <c r="U39" s="69">
        <f>'Stated baseline'!$L$7</f>
        <v/>
      </c>
    </row>
    <row r="40" ht="15" customHeight="1">
      <c r="B40" s="67">
        <f>TEXT(EDATE($C$4,ROW()-6),"yyyy-mm")</f>
        <v/>
      </c>
      <c r="C40" s="70" t="inlineStr">
        <is>
          <t>n/a</t>
        </is>
      </c>
      <c r="D40" s="70" t="inlineStr">
        <is>
          <t>n/a</t>
        </is>
      </c>
      <c r="E40" s="70" t="inlineStr">
        <is>
          <t>n/a</t>
        </is>
      </c>
      <c r="F40" s="70" t="inlineStr">
        <is>
          <t>n/a</t>
        </is>
      </c>
      <c r="G40" s="70" t="inlineStr">
        <is>
          <t>n/a</t>
        </is>
      </c>
      <c r="H40" s="70" t="inlineStr">
        <is>
          <t>n/a</t>
        </is>
      </c>
      <c r="I40" s="70" t="inlineStr">
        <is>
          <t>n/a</t>
        </is>
      </c>
      <c r="J40" s="70" t="inlineStr">
        <is>
          <t>n/a</t>
        </is>
      </c>
      <c r="K40" s="70" t="inlineStr">
        <is>
          <t>n/a</t>
        </is>
      </c>
      <c r="L40" s="70" t="inlineStr">
        <is>
          <t>n/a</t>
        </is>
      </c>
      <c r="M40" s="71">
        <f>IF(ISNUMBER($C40),($C40-'Stated baseline'!$J$7)/'Stated baseline'!$J$7,"n/a")</f>
        <v/>
      </c>
      <c r="N40" s="72" t="inlineStr">
        <is>
          <t>not yet reported</t>
        </is>
      </c>
      <c r="P40" s="66">
        <f>IF(ISNUMBER($M40),IF(ABS($M40)&gt;0.25,ROW()-5,""),"")</f>
        <v/>
      </c>
      <c r="R40" s="67">
        <f>$B40</f>
        <v/>
      </c>
      <c r="S40" s="68">
        <f>IF(ISNUMBER($C40),$C40,NA())</f>
        <v/>
      </c>
      <c r="T40" s="69">
        <f>'Stated baseline'!$K$7</f>
        <v/>
      </c>
      <c r="U40" s="69">
        <f>'Stated baseline'!$L$7</f>
        <v/>
      </c>
    </row>
    <row r="41" ht="15" customHeight="1">
      <c r="B41" s="67">
        <f>TEXT(EDATE($C$4,ROW()-6),"yyyy-mm")</f>
        <v/>
      </c>
      <c r="C41" s="70" t="inlineStr">
        <is>
          <t>n/a</t>
        </is>
      </c>
      <c r="D41" s="70" t="inlineStr">
        <is>
          <t>n/a</t>
        </is>
      </c>
      <c r="E41" s="70" t="inlineStr">
        <is>
          <t>n/a</t>
        </is>
      </c>
      <c r="F41" s="70" t="inlineStr">
        <is>
          <t>n/a</t>
        </is>
      </c>
      <c r="G41" s="70" t="inlineStr">
        <is>
          <t>n/a</t>
        </is>
      </c>
      <c r="H41" s="70" t="inlineStr">
        <is>
          <t>n/a</t>
        </is>
      </c>
      <c r="I41" s="70" t="inlineStr">
        <is>
          <t>n/a</t>
        </is>
      </c>
      <c r="J41" s="70" t="inlineStr">
        <is>
          <t>n/a</t>
        </is>
      </c>
      <c r="K41" s="70" t="inlineStr">
        <is>
          <t>n/a</t>
        </is>
      </c>
      <c r="L41" s="70" t="inlineStr">
        <is>
          <t>n/a</t>
        </is>
      </c>
      <c r="M41" s="71">
        <f>IF(ISNUMBER($C41),($C41-'Stated baseline'!$J$7)/'Stated baseline'!$J$7,"n/a")</f>
        <v/>
      </c>
      <c r="N41" s="72" t="inlineStr">
        <is>
          <t>not yet reported</t>
        </is>
      </c>
      <c r="P41" s="66">
        <f>IF(ISNUMBER($M41),IF(ABS($M41)&gt;0.25,ROW()-5,""),"")</f>
        <v/>
      </c>
      <c r="R41" s="67">
        <f>$B41</f>
        <v/>
      </c>
      <c r="S41" s="68">
        <f>IF(ISNUMBER($C41),$C41,NA())</f>
        <v/>
      </c>
      <c r="T41" s="69">
        <f>'Stated baseline'!$K$7</f>
        <v/>
      </c>
      <c r="U41" s="69">
        <f>'Stated baseline'!$L$7</f>
        <v/>
      </c>
    </row>
  </sheetData>
  <autoFilter ref="B5:N41"/>
  <mergeCells count="5">
    <mergeCell ref="R4:U4"/>
    <mergeCell ref="N4"/>
    <mergeCell ref="B2:U2"/>
    <mergeCell ref="I4:K4"/>
    <mergeCell ref="D4:H4"/>
  </mergeCells>
  <conditionalFormatting sqref="M6:M41">
    <cfRule type="expression" priority="1" dxfId="1">
      <formula>AND(ISNUMBER($M6),ABS($M6)&lt;=0.1)</formula>
    </cfRule>
    <cfRule type="expression" priority="2" dxfId="2">
      <formula>AND(ISNUMBER($M6),ABS($M6)&gt;0.1,ABS($M6)&lt;=0.25)</formula>
    </cfRule>
    <cfRule type="expression" priority="3" dxfId="3">
      <formula>AND(ISNUMBER($M6),ABS($M6)&gt;0.25)</formula>
    </cfRule>
  </conditionalFormatting>
  <conditionalFormatting sqref="K6:K41">
    <cfRule type="expression" priority="4" dxfId="3">
      <formula>AND(ISNUMBER($J6),$J6&gt;0,ISNUMBER($K6),ISNUMBER($L$4),$K6/$J6&lt;$L$4/100)</formula>
    </cfRule>
  </conditionalFormatting>
  <dataValidations count="1">
    <dataValidation sqref="C6:L41" showDropDown="0" showInputMessage="0" showErrorMessage="0" allowBlank="1" type="decimal" operator="greaterThanOrEqual">
      <formula1>0</formula1>
    </dataValidation>
  </dataValidations>
  <pageMargins left="0.4" right="0.4" top="0.5" bottom="0.4" header="0.2" footer="0.2"/>
  <pageSetup orientation="landscape" paperSize="9" fitToHeight="0" fitToWidth="1"/>
</worksheet>
</file>

<file path=xl/worksheets/sheet5.xml><?xml version="1.0" encoding="utf-8"?>
<worksheet xmlns="http://schemas.openxmlformats.org/spreadsheetml/2006/main">
  <sheetPr>
    <tabColor rgb="FFA84B2F"/>
    <outlinePr summaryBelow="1" summaryRight="1"/>
    <pageSetUpPr fitToPage="1"/>
  </sheetPr>
  <dimension ref="B2:O25"/>
  <sheetViews>
    <sheetView showGridLines="0" workbookViewId="0">
      <selection activeCell="A1" sqref="A1"/>
    </sheetView>
  </sheetViews>
  <sheetFormatPr baseColWidth="8" defaultRowHeight="15"/>
  <cols>
    <col width="3" customWidth="1" min="1" max="1"/>
    <col width="9" customWidth="1" min="2" max="2"/>
    <col width="38" customWidth="1" min="3" max="3"/>
    <col width="10" customWidth="1" min="4" max="4"/>
    <col width="14" customWidth="1" min="5" max="5"/>
    <col width="12" customWidth="1" min="6" max="6"/>
    <col width="15" customWidth="1" min="7" max="7"/>
    <col width="30" customWidth="1" min="8" max="8"/>
    <col width="24" customWidth="1" min="9" max="9"/>
    <col width="11" customWidth="1" min="10" max="10"/>
    <col width="11" customWidth="1" min="11" max="11"/>
    <col width="14" customWidth="1" min="12" max="12"/>
    <col width="32" customWidth="1" min="13" max="13"/>
    <col width="2" customWidth="1" min="14" max="14"/>
    <col width="14" customWidth="1" min="15" max="15"/>
  </cols>
  <sheetData>
    <row r="2" ht="28" customHeight="1">
      <c r="B2" s="1" t="inlineStr">
        <is>
          <t>Claims register</t>
        </is>
      </c>
      <c r="C2" s="2" t="n"/>
      <c r="D2" s="2" t="n"/>
      <c r="E2" s="2" t="n"/>
      <c r="F2" s="2" t="n"/>
      <c r="G2" s="2" t="n"/>
      <c r="H2" s="2" t="n"/>
      <c r="I2" s="2" t="n"/>
      <c r="J2" s="2" t="n"/>
      <c r="K2" s="2" t="n"/>
      <c r="L2" s="2" t="n"/>
      <c r="M2" s="2" t="n"/>
    </row>
    <row r="3" ht="16" customHeight="1">
      <c r="B3" s="20" t="inlineStr">
        <is>
          <t>One row per benefit claim, quoted verbatim from its source. Instrument = marketing or none means nothing binds it: an unenforceable benefit is a forecast. EXAMPLE rows are tinted; delete them to use the register.</t>
        </is>
      </c>
    </row>
    <row r="5" ht="42" customHeight="1">
      <c r="B5" s="50" t="inlineStr">
        <is>
          <t>Claim ID</t>
        </is>
      </c>
      <c r="C5" s="50" t="inlineStr">
        <is>
          <t>Claim (verbatim from the source)</t>
        </is>
      </c>
      <c r="D5" s="50" t="inlineStr">
        <is>
          <t>Promised figure</t>
        </is>
      </c>
      <c r="E5" s="50" t="inlineStr">
        <is>
          <t>Unit</t>
        </is>
      </c>
      <c r="F5" s="50" t="inlineStr">
        <is>
          <t>Promised by (date)</t>
        </is>
      </c>
      <c r="G5" s="50" t="inlineStr">
        <is>
          <t>Instrument</t>
        </is>
      </c>
      <c r="H5" s="50" t="inlineStr">
        <is>
          <t>Evidence that would count</t>
        </is>
      </c>
      <c r="I5" s="50" t="inlineStr">
        <is>
          <t>Evidence reference</t>
        </is>
      </c>
      <c r="J5" s="50" t="inlineStr">
        <is>
          <t>Status</t>
        </is>
      </c>
      <c r="K5" s="50" t="inlineStr">
        <is>
          <t>Date checked</t>
        </is>
      </c>
      <c r="L5" s="50" t="inlineStr">
        <is>
          <t>Checked by</t>
        </is>
      </c>
      <c r="M5" s="50" t="inlineStr">
        <is>
          <t>Note</t>
        </is>
      </c>
      <c r="O5" s="60" t="inlineStr">
        <is>
          <t>Exception flag</t>
        </is>
      </c>
    </row>
    <row r="6" ht="30" customHeight="1">
      <c r="B6" s="51" t="inlineStr">
        <is>
          <t>CL-01</t>
        </is>
      </c>
      <c r="C6" s="51" t="inlineStr">
        <is>
          <t>60 permanent roles within 12 months of full commissioning</t>
        </is>
      </c>
      <c r="D6" s="52" t="n">
        <v>60</v>
      </c>
      <c r="E6" s="51" t="inlineStr">
        <is>
          <t>roles</t>
        </is>
      </c>
      <c r="F6" s="53" t="n">
        <v>46203</v>
      </c>
      <c r="G6" s="51" t="inlineStr">
        <is>
          <t>condition of consent</t>
        </is>
      </c>
      <c r="H6" s="51" t="inlineStr">
        <is>
          <t>Monthly payroll headcount at the facility, with role descriptions</t>
        </is>
      </c>
      <c r="I6" s="51" t="inlineStr">
        <is>
          <t>EXAMPLE: payroll extract, 2026-06</t>
        </is>
      </c>
      <c r="J6" s="51" t="inlineStr">
        <is>
          <t>partial</t>
        </is>
      </c>
      <c r="K6" s="53" t="n">
        <v>46218</v>
      </c>
      <c r="L6" s="51" t="inlineStr">
        <is>
          <t>EAP (EXAMPLE)</t>
        </is>
      </c>
      <c r="M6" s="51" t="inlineStr">
        <is>
          <t>44 roles at month 12; the ramp is still short of the promise.</t>
        </is>
      </c>
      <c r="O6" s="66">
        <f>IF(OR($J6="missed",AND($J6="deferred",ISNUMBER($F6),$F6&lt;TODAY())),ROW()-5,"")</f>
        <v/>
      </c>
    </row>
    <row r="7" ht="30" customHeight="1">
      <c r="B7" s="51" t="inlineStr">
        <is>
          <t>CL-02</t>
        </is>
      </c>
      <c r="C7" s="51" t="inlineStr">
        <is>
          <t>40% local procurement of non-capital spend by year 3</t>
        </is>
      </c>
      <c r="D7" s="52" t="n">
        <v>40</v>
      </c>
      <c r="E7" s="51" t="inlineStr">
        <is>
          <t>% of non-capital spend</t>
        </is>
      </c>
      <c r="F7" s="53" t="n">
        <v>46934</v>
      </c>
      <c r="G7" s="51" t="inlineStr">
        <is>
          <t>marketing</t>
        </is>
      </c>
      <c r="H7" s="51" t="inlineStr">
        <is>
          <t>Audited procurement ledger split by supplier address</t>
        </is>
      </c>
      <c r="I7" s="51" t="inlineStr">
        <is>
          <t>n/a</t>
        </is>
      </c>
      <c r="J7" s="51" t="inlineStr">
        <is>
          <t>not yet due</t>
        </is>
      </c>
      <c r="K7" s="51" t="inlineStr">
        <is>
          <t>n/a</t>
        </is>
      </c>
      <c r="L7" s="51" t="inlineStr">
        <is>
          <t>n/a</t>
        </is>
      </c>
      <c r="M7" s="51" t="inlineStr">
        <is>
          <t>Marketing claim with no instrument behind it.</t>
        </is>
      </c>
      <c r="O7" s="66">
        <f>IF(OR($J7="missed",AND($J7="deferred",ISNUMBER($F7),$F7&lt;TODAY())),ROW()-5,"")</f>
        <v/>
      </c>
    </row>
    <row r="8" ht="30" customHeight="1">
      <c r="B8" s="51" t="inlineStr">
        <is>
          <t>CL-03</t>
        </is>
      </c>
      <c r="C8" s="51" t="inlineStr">
        <is>
          <t>Cooling water drawn from treated effluent, not potable</t>
        </is>
      </c>
      <c r="D8" s="51" t="inlineStr">
        <is>
          <t>n/a</t>
        </is>
      </c>
      <c r="E8" s="51" t="inlineStr">
        <is>
          <t>n/a</t>
        </is>
      </c>
      <c r="F8" s="53" t="n">
        <v>46112</v>
      </c>
      <c r="G8" s="51" t="inlineStr">
        <is>
          <t>condition of consent</t>
        </is>
      </c>
      <c r="H8" s="51" t="inlineStr">
        <is>
          <t>Water supply agreement plus metering: effluent volume against potable volume</t>
        </is>
      </c>
      <c r="I8" s="51" t="inlineStr">
        <is>
          <t>EXAMPLE: no agreement located yet</t>
        </is>
      </c>
      <c r="J8" s="51" t="inlineStr">
        <is>
          <t>deferred</t>
        </is>
      </c>
      <c r="K8" s="53" t="n">
        <v>46218</v>
      </c>
      <c r="L8" s="51" t="inlineStr">
        <is>
          <t>EAP (EXAMPLE)</t>
        </is>
      </c>
      <c r="M8" s="51" t="inlineStr">
        <is>
          <t>Effluent scheme delayed; potable supply in use while commissioning continues.</t>
        </is>
      </c>
      <c r="O8" s="66">
        <f>IF(OR($J8="missed",AND($J8="deferred",ISNUMBER($F8),$F8&lt;TODAY())),ROW()-5,"")</f>
        <v/>
      </c>
    </row>
    <row r="9" ht="30" customHeight="1">
      <c r="B9" s="51" t="inlineStr">
        <is>
          <t>CL-04</t>
        </is>
      </c>
      <c r="C9" s="51" t="inlineStr">
        <is>
          <t>Noise at the boundary maintained within 42 dB(A)</t>
        </is>
      </c>
      <c r="D9" s="52" t="n">
        <v>42</v>
      </c>
      <c r="E9" s="51" t="inlineStr">
        <is>
          <t>dB(A) day</t>
        </is>
      </c>
      <c r="F9" s="53" t="n">
        <v>46203</v>
      </c>
      <c r="G9" s="51" t="inlineStr">
        <is>
          <t>condition of consent</t>
        </is>
      </c>
      <c r="H9" s="51" t="inlineStr">
        <is>
          <t>Boundary acoustic monitoring, day and night, monthly</t>
        </is>
      </c>
      <c r="I9" s="51" t="inlineStr">
        <is>
          <t>EXAMPLE: Monthly actuals, noise columns</t>
        </is>
      </c>
      <c r="J9" s="51" t="inlineStr">
        <is>
          <t>verified</t>
        </is>
      </c>
      <c r="K9" s="53" t="n">
        <v>46218</v>
      </c>
      <c r="L9" s="51" t="inlineStr">
        <is>
          <t>EAP (EXAMPLE)</t>
        </is>
      </c>
      <c r="M9" s="51" t="inlineStr">
        <is>
          <t>Twelve months within 42 dB(A) day.</t>
        </is>
      </c>
      <c r="O9" s="66">
        <f>IF(OR($J9="missed",AND($J9="deferred",ISNUMBER($F9),$F9&lt;TODAY())),ROW()-5,"")</f>
        <v/>
      </c>
    </row>
    <row r="10" ht="30" customHeight="1">
      <c r="B10" s="51" t="inlineStr">
        <is>
          <t>CL-05</t>
        </is>
      </c>
      <c r="C10" s="51" t="inlineStr">
        <is>
          <t>Skills programme for 12 local learners annually</t>
        </is>
      </c>
      <c r="D10" s="52" t="n">
        <v>12</v>
      </c>
      <c r="E10" s="51" t="inlineStr">
        <is>
          <t>learners/yr</t>
        </is>
      </c>
      <c r="F10" s="53" t="n">
        <v>46203</v>
      </c>
      <c r="G10" s="51" t="inlineStr">
        <is>
          <t>none</t>
        </is>
      </c>
      <c r="H10" s="51" t="inlineStr">
        <is>
          <t>Training provider enrolment records, learners from the local ward</t>
        </is>
      </c>
      <c r="I10" s="51" t="inlineStr">
        <is>
          <t>n/a</t>
        </is>
      </c>
      <c r="J10" s="51" t="inlineStr">
        <is>
          <t>missed</t>
        </is>
      </c>
      <c r="K10" s="53" t="n">
        <v>46218</v>
      </c>
      <c r="L10" s="51" t="inlineStr">
        <is>
          <t>Monitoring panel (EXAMPLE)</t>
        </is>
      </c>
      <c r="M10" s="51" t="inlineStr">
        <is>
          <t>No programme exists. No instrument holds this promise: it binds no one.</t>
        </is>
      </c>
      <c r="O10" s="66">
        <f>IF(OR($J10="missed",AND($J10="deferred",ISNUMBER($F10),$F10&lt;TODAY())),ROW()-5,"")</f>
        <v/>
      </c>
    </row>
    <row r="11" ht="15" customHeight="1">
      <c r="B11" s="55" t="inlineStr">
        <is>
          <t>n/a</t>
        </is>
      </c>
      <c r="C11" s="55" t="inlineStr">
        <is>
          <t>n/a</t>
        </is>
      </c>
      <c r="D11" s="55" t="inlineStr">
        <is>
          <t>n/a</t>
        </is>
      </c>
      <c r="E11" s="55" t="inlineStr">
        <is>
          <t>n/a</t>
        </is>
      </c>
      <c r="F11" s="55" t="inlineStr">
        <is>
          <t>n/a</t>
        </is>
      </c>
      <c r="G11" s="9" t="n"/>
      <c r="H11" s="55" t="inlineStr">
        <is>
          <t>n/a</t>
        </is>
      </c>
      <c r="I11" s="55" t="inlineStr">
        <is>
          <t>n/a</t>
        </is>
      </c>
      <c r="J11" s="9" t="n"/>
      <c r="K11" s="55" t="inlineStr">
        <is>
          <t>n/a</t>
        </is>
      </c>
      <c r="L11" s="55" t="inlineStr">
        <is>
          <t>n/a</t>
        </is>
      </c>
      <c r="M11" s="55" t="inlineStr">
        <is>
          <t>n/a</t>
        </is>
      </c>
      <c r="O11" s="66">
        <f>IF(OR($J11="missed",AND($J11="deferred",ISNUMBER($F11),$F11&lt;TODAY())),ROW()-5,"")</f>
        <v/>
      </c>
    </row>
    <row r="12" ht="15" customHeight="1">
      <c r="B12" s="55" t="inlineStr">
        <is>
          <t>n/a</t>
        </is>
      </c>
      <c r="C12" s="55" t="inlineStr">
        <is>
          <t>n/a</t>
        </is>
      </c>
      <c r="D12" s="55" t="inlineStr">
        <is>
          <t>n/a</t>
        </is>
      </c>
      <c r="E12" s="55" t="inlineStr">
        <is>
          <t>n/a</t>
        </is>
      </c>
      <c r="F12" s="55" t="inlineStr">
        <is>
          <t>n/a</t>
        </is>
      </c>
      <c r="G12" s="9" t="n"/>
      <c r="H12" s="55" t="inlineStr">
        <is>
          <t>n/a</t>
        </is>
      </c>
      <c r="I12" s="55" t="inlineStr">
        <is>
          <t>n/a</t>
        </is>
      </c>
      <c r="J12" s="9" t="n"/>
      <c r="K12" s="55" t="inlineStr">
        <is>
          <t>n/a</t>
        </is>
      </c>
      <c r="L12" s="55" t="inlineStr">
        <is>
          <t>n/a</t>
        </is>
      </c>
      <c r="M12" s="55" t="inlineStr">
        <is>
          <t>n/a</t>
        </is>
      </c>
      <c r="O12" s="66">
        <f>IF(OR($J12="missed",AND($J12="deferred",ISNUMBER($F12),$F12&lt;TODAY())),ROW()-5,"")</f>
        <v/>
      </c>
    </row>
    <row r="13" ht="15" customHeight="1">
      <c r="B13" s="55" t="inlineStr">
        <is>
          <t>n/a</t>
        </is>
      </c>
      <c r="C13" s="55" t="inlineStr">
        <is>
          <t>n/a</t>
        </is>
      </c>
      <c r="D13" s="55" t="inlineStr">
        <is>
          <t>n/a</t>
        </is>
      </c>
      <c r="E13" s="55" t="inlineStr">
        <is>
          <t>n/a</t>
        </is>
      </c>
      <c r="F13" s="55" t="inlineStr">
        <is>
          <t>n/a</t>
        </is>
      </c>
      <c r="G13" s="9" t="n"/>
      <c r="H13" s="55" t="inlineStr">
        <is>
          <t>n/a</t>
        </is>
      </c>
      <c r="I13" s="55" t="inlineStr">
        <is>
          <t>n/a</t>
        </is>
      </c>
      <c r="J13" s="9" t="n"/>
      <c r="K13" s="55" t="inlineStr">
        <is>
          <t>n/a</t>
        </is>
      </c>
      <c r="L13" s="55" t="inlineStr">
        <is>
          <t>n/a</t>
        </is>
      </c>
      <c r="M13" s="55" t="inlineStr">
        <is>
          <t>n/a</t>
        </is>
      </c>
      <c r="O13" s="66">
        <f>IF(OR($J13="missed",AND($J13="deferred",ISNUMBER($F13),$F13&lt;TODAY())),ROW()-5,"")</f>
        <v/>
      </c>
    </row>
    <row r="14" ht="15" customHeight="1">
      <c r="B14" s="55" t="inlineStr">
        <is>
          <t>n/a</t>
        </is>
      </c>
      <c r="C14" s="55" t="inlineStr">
        <is>
          <t>n/a</t>
        </is>
      </c>
      <c r="D14" s="55" t="inlineStr">
        <is>
          <t>n/a</t>
        </is>
      </c>
      <c r="E14" s="55" t="inlineStr">
        <is>
          <t>n/a</t>
        </is>
      </c>
      <c r="F14" s="55" t="inlineStr">
        <is>
          <t>n/a</t>
        </is>
      </c>
      <c r="G14" s="9" t="n"/>
      <c r="H14" s="55" t="inlineStr">
        <is>
          <t>n/a</t>
        </is>
      </c>
      <c r="I14" s="55" t="inlineStr">
        <is>
          <t>n/a</t>
        </is>
      </c>
      <c r="J14" s="9" t="n"/>
      <c r="K14" s="55" t="inlineStr">
        <is>
          <t>n/a</t>
        </is>
      </c>
      <c r="L14" s="55" t="inlineStr">
        <is>
          <t>n/a</t>
        </is>
      </c>
      <c r="M14" s="55" t="inlineStr">
        <is>
          <t>n/a</t>
        </is>
      </c>
      <c r="O14" s="66">
        <f>IF(OR($J14="missed",AND($J14="deferred",ISNUMBER($F14),$F14&lt;TODAY())),ROW()-5,"")</f>
        <v/>
      </c>
    </row>
    <row r="15" ht="15" customHeight="1">
      <c r="B15" s="55" t="inlineStr">
        <is>
          <t>n/a</t>
        </is>
      </c>
      <c r="C15" s="55" t="inlineStr">
        <is>
          <t>n/a</t>
        </is>
      </c>
      <c r="D15" s="55" t="inlineStr">
        <is>
          <t>n/a</t>
        </is>
      </c>
      <c r="E15" s="55" t="inlineStr">
        <is>
          <t>n/a</t>
        </is>
      </c>
      <c r="F15" s="55" t="inlineStr">
        <is>
          <t>n/a</t>
        </is>
      </c>
      <c r="G15" s="9" t="n"/>
      <c r="H15" s="55" t="inlineStr">
        <is>
          <t>n/a</t>
        </is>
      </c>
      <c r="I15" s="55" t="inlineStr">
        <is>
          <t>n/a</t>
        </is>
      </c>
      <c r="J15" s="9" t="n"/>
      <c r="K15" s="55" t="inlineStr">
        <is>
          <t>n/a</t>
        </is>
      </c>
      <c r="L15" s="55" t="inlineStr">
        <is>
          <t>n/a</t>
        </is>
      </c>
      <c r="M15" s="55" t="inlineStr">
        <is>
          <t>n/a</t>
        </is>
      </c>
      <c r="O15" s="66">
        <f>IF(OR($J15="missed",AND($J15="deferred",ISNUMBER($F15),$F15&lt;TODAY())),ROW()-5,"")</f>
        <v/>
      </c>
    </row>
    <row r="16" ht="15" customHeight="1">
      <c r="B16" s="55" t="inlineStr">
        <is>
          <t>n/a</t>
        </is>
      </c>
      <c r="C16" s="55" t="inlineStr">
        <is>
          <t>n/a</t>
        </is>
      </c>
      <c r="D16" s="55" t="inlineStr">
        <is>
          <t>n/a</t>
        </is>
      </c>
      <c r="E16" s="55" t="inlineStr">
        <is>
          <t>n/a</t>
        </is>
      </c>
      <c r="F16" s="55" t="inlineStr">
        <is>
          <t>n/a</t>
        </is>
      </c>
      <c r="G16" s="9" t="n"/>
      <c r="H16" s="55" t="inlineStr">
        <is>
          <t>n/a</t>
        </is>
      </c>
      <c r="I16" s="55" t="inlineStr">
        <is>
          <t>n/a</t>
        </is>
      </c>
      <c r="J16" s="9" t="n"/>
      <c r="K16" s="55" t="inlineStr">
        <is>
          <t>n/a</t>
        </is>
      </c>
      <c r="L16" s="55" t="inlineStr">
        <is>
          <t>n/a</t>
        </is>
      </c>
      <c r="M16" s="55" t="inlineStr">
        <is>
          <t>n/a</t>
        </is>
      </c>
      <c r="O16" s="66">
        <f>IF(OR($J16="missed",AND($J16="deferred",ISNUMBER($F16),$F16&lt;TODAY())),ROW()-5,"")</f>
        <v/>
      </c>
    </row>
    <row r="17" ht="15" customHeight="1">
      <c r="B17" s="55" t="inlineStr">
        <is>
          <t>n/a</t>
        </is>
      </c>
      <c r="C17" s="55" t="inlineStr">
        <is>
          <t>n/a</t>
        </is>
      </c>
      <c r="D17" s="55" t="inlineStr">
        <is>
          <t>n/a</t>
        </is>
      </c>
      <c r="E17" s="55" t="inlineStr">
        <is>
          <t>n/a</t>
        </is>
      </c>
      <c r="F17" s="55" t="inlineStr">
        <is>
          <t>n/a</t>
        </is>
      </c>
      <c r="G17" s="9" t="n"/>
      <c r="H17" s="55" t="inlineStr">
        <is>
          <t>n/a</t>
        </is>
      </c>
      <c r="I17" s="55" t="inlineStr">
        <is>
          <t>n/a</t>
        </is>
      </c>
      <c r="J17" s="9" t="n"/>
      <c r="K17" s="55" t="inlineStr">
        <is>
          <t>n/a</t>
        </is>
      </c>
      <c r="L17" s="55" t="inlineStr">
        <is>
          <t>n/a</t>
        </is>
      </c>
      <c r="M17" s="55" t="inlineStr">
        <is>
          <t>n/a</t>
        </is>
      </c>
      <c r="O17" s="66">
        <f>IF(OR($J17="missed",AND($J17="deferred",ISNUMBER($F17),$F17&lt;TODAY())),ROW()-5,"")</f>
        <v/>
      </c>
    </row>
    <row r="18" ht="15" customHeight="1">
      <c r="B18" s="55" t="inlineStr">
        <is>
          <t>n/a</t>
        </is>
      </c>
      <c r="C18" s="55" t="inlineStr">
        <is>
          <t>n/a</t>
        </is>
      </c>
      <c r="D18" s="55" t="inlineStr">
        <is>
          <t>n/a</t>
        </is>
      </c>
      <c r="E18" s="55" t="inlineStr">
        <is>
          <t>n/a</t>
        </is>
      </c>
      <c r="F18" s="55" t="inlineStr">
        <is>
          <t>n/a</t>
        </is>
      </c>
      <c r="G18" s="9" t="n"/>
      <c r="H18" s="55" t="inlineStr">
        <is>
          <t>n/a</t>
        </is>
      </c>
      <c r="I18" s="55" t="inlineStr">
        <is>
          <t>n/a</t>
        </is>
      </c>
      <c r="J18" s="9" t="n"/>
      <c r="K18" s="55" t="inlineStr">
        <is>
          <t>n/a</t>
        </is>
      </c>
      <c r="L18" s="55" t="inlineStr">
        <is>
          <t>n/a</t>
        </is>
      </c>
      <c r="M18" s="55" t="inlineStr">
        <is>
          <t>n/a</t>
        </is>
      </c>
      <c r="O18" s="66">
        <f>IF(OR($J18="missed",AND($J18="deferred",ISNUMBER($F18),$F18&lt;TODAY())),ROW()-5,"")</f>
        <v/>
      </c>
    </row>
    <row r="19" ht="15" customHeight="1">
      <c r="B19" s="55" t="inlineStr">
        <is>
          <t>n/a</t>
        </is>
      </c>
      <c r="C19" s="55" t="inlineStr">
        <is>
          <t>n/a</t>
        </is>
      </c>
      <c r="D19" s="55" t="inlineStr">
        <is>
          <t>n/a</t>
        </is>
      </c>
      <c r="E19" s="55" t="inlineStr">
        <is>
          <t>n/a</t>
        </is>
      </c>
      <c r="F19" s="55" t="inlineStr">
        <is>
          <t>n/a</t>
        </is>
      </c>
      <c r="G19" s="9" t="n"/>
      <c r="H19" s="55" t="inlineStr">
        <is>
          <t>n/a</t>
        </is>
      </c>
      <c r="I19" s="55" t="inlineStr">
        <is>
          <t>n/a</t>
        </is>
      </c>
      <c r="J19" s="9" t="n"/>
      <c r="K19" s="55" t="inlineStr">
        <is>
          <t>n/a</t>
        </is>
      </c>
      <c r="L19" s="55" t="inlineStr">
        <is>
          <t>n/a</t>
        </is>
      </c>
      <c r="M19" s="55" t="inlineStr">
        <is>
          <t>n/a</t>
        </is>
      </c>
      <c r="O19" s="66">
        <f>IF(OR($J19="missed",AND($J19="deferred",ISNUMBER($F19),$F19&lt;TODAY())),ROW()-5,"")</f>
        <v/>
      </c>
    </row>
    <row r="20" ht="15" customHeight="1">
      <c r="B20" s="55" t="inlineStr">
        <is>
          <t>n/a</t>
        </is>
      </c>
      <c r="C20" s="55" t="inlineStr">
        <is>
          <t>n/a</t>
        </is>
      </c>
      <c r="D20" s="55" t="inlineStr">
        <is>
          <t>n/a</t>
        </is>
      </c>
      <c r="E20" s="55" t="inlineStr">
        <is>
          <t>n/a</t>
        </is>
      </c>
      <c r="F20" s="55" t="inlineStr">
        <is>
          <t>n/a</t>
        </is>
      </c>
      <c r="G20" s="9" t="n"/>
      <c r="H20" s="55" t="inlineStr">
        <is>
          <t>n/a</t>
        </is>
      </c>
      <c r="I20" s="55" t="inlineStr">
        <is>
          <t>n/a</t>
        </is>
      </c>
      <c r="J20" s="9" t="n"/>
      <c r="K20" s="55" t="inlineStr">
        <is>
          <t>n/a</t>
        </is>
      </c>
      <c r="L20" s="55" t="inlineStr">
        <is>
          <t>n/a</t>
        </is>
      </c>
      <c r="M20" s="55" t="inlineStr">
        <is>
          <t>n/a</t>
        </is>
      </c>
      <c r="O20" s="66">
        <f>IF(OR($J20="missed",AND($J20="deferred",ISNUMBER($F20),$F20&lt;TODAY())),ROW()-5,"")</f>
        <v/>
      </c>
    </row>
    <row r="21" ht="15" customHeight="1">
      <c r="B21" s="55" t="inlineStr">
        <is>
          <t>n/a</t>
        </is>
      </c>
      <c r="C21" s="55" t="inlineStr">
        <is>
          <t>n/a</t>
        </is>
      </c>
      <c r="D21" s="55" t="inlineStr">
        <is>
          <t>n/a</t>
        </is>
      </c>
      <c r="E21" s="55" t="inlineStr">
        <is>
          <t>n/a</t>
        </is>
      </c>
      <c r="F21" s="55" t="inlineStr">
        <is>
          <t>n/a</t>
        </is>
      </c>
      <c r="G21" s="9" t="n"/>
      <c r="H21" s="55" t="inlineStr">
        <is>
          <t>n/a</t>
        </is>
      </c>
      <c r="I21" s="55" t="inlineStr">
        <is>
          <t>n/a</t>
        </is>
      </c>
      <c r="J21" s="9" t="n"/>
      <c r="K21" s="55" t="inlineStr">
        <is>
          <t>n/a</t>
        </is>
      </c>
      <c r="L21" s="55" t="inlineStr">
        <is>
          <t>n/a</t>
        </is>
      </c>
      <c r="M21" s="55" t="inlineStr">
        <is>
          <t>n/a</t>
        </is>
      </c>
      <c r="O21" s="66">
        <f>IF(OR($J21="missed",AND($J21="deferred",ISNUMBER($F21),$F21&lt;TODAY())),ROW()-5,"")</f>
        <v/>
      </c>
    </row>
    <row r="22" ht="15" customHeight="1">
      <c r="B22" s="55" t="inlineStr">
        <is>
          <t>n/a</t>
        </is>
      </c>
      <c r="C22" s="55" t="inlineStr">
        <is>
          <t>n/a</t>
        </is>
      </c>
      <c r="D22" s="55" t="inlineStr">
        <is>
          <t>n/a</t>
        </is>
      </c>
      <c r="E22" s="55" t="inlineStr">
        <is>
          <t>n/a</t>
        </is>
      </c>
      <c r="F22" s="55" t="inlineStr">
        <is>
          <t>n/a</t>
        </is>
      </c>
      <c r="G22" s="9" t="n"/>
      <c r="H22" s="55" t="inlineStr">
        <is>
          <t>n/a</t>
        </is>
      </c>
      <c r="I22" s="55" t="inlineStr">
        <is>
          <t>n/a</t>
        </is>
      </c>
      <c r="J22" s="9" t="n"/>
      <c r="K22" s="55" t="inlineStr">
        <is>
          <t>n/a</t>
        </is>
      </c>
      <c r="L22" s="55" t="inlineStr">
        <is>
          <t>n/a</t>
        </is>
      </c>
      <c r="M22" s="55" t="inlineStr">
        <is>
          <t>n/a</t>
        </is>
      </c>
      <c r="O22" s="66">
        <f>IF(OR($J22="missed",AND($J22="deferred",ISNUMBER($F22),$F22&lt;TODAY())),ROW()-5,"")</f>
        <v/>
      </c>
    </row>
    <row r="23" ht="15" customHeight="1">
      <c r="B23" s="55" t="inlineStr">
        <is>
          <t>n/a</t>
        </is>
      </c>
      <c r="C23" s="55" t="inlineStr">
        <is>
          <t>n/a</t>
        </is>
      </c>
      <c r="D23" s="55" t="inlineStr">
        <is>
          <t>n/a</t>
        </is>
      </c>
      <c r="E23" s="55" t="inlineStr">
        <is>
          <t>n/a</t>
        </is>
      </c>
      <c r="F23" s="55" t="inlineStr">
        <is>
          <t>n/a</t>
        </is>
      </c>
      <c r="G23" s="9" t="n"/>
      <c r="H23" s="55" t="inlineStr">
        <is>
          <t>n/a</t>
        </is>
      </c>
      <c r="I23" s="55" t="inlineStr">
        <is>
          <t>n/a</t>
        </is>
      </c>
      <c r="J23" s="9" t="n"/>
      <c r="K23" s="55" t="inlineStr">
        <is>
          <t>n/a</t>
        </is>
      </c>
      <c r="L23" s="55" t="inlineStr">
        <is>
          <t>n/a</t>
        </is>
      </c>
      <c r="M23" s="55" t="inlineStr">
        <is>
          <t>n/a</t>
        </is>
      </c>
      <c r="O23" s="66">
        <f>IF(OR($J23="missed",AND($J23="deferred",ISNUMBER($F23),$F23&lt;TODAY())),ROW()-5,"")</f>
        <v/>
      </c>
    </row>
    <row r="24" ht="15" customHeight="1">
      <c r="B24" s="55" t="inlineStr">
        <is>
          <t>n/a</t>
        </is>
      </c>
      <c r="C24" s="55" t="inlineStr">
        <is>
          <t>n/a</t>
        </is>
      </c>
      <c r="D24" s="55" t="inlineStr">
        <is>
          <t>n/a</t>
        </is>
      </c>
      <c r="E24" s="55" t="inlineStr">
        <is>
          <t>n/a</t>
        </is>
      </c>
      <c r="F24" s="55" t="inlineStr">
        <is>
          <t>n/a</t>
        </is>
      </c>
      <c r="G24" s="9" t="n"/>
      <c r="H24" s="55" t="inlineStr">
        <is>
          <t>n/a</t>
        </is>
      </c>
      <c r="I24" s="55" t="inlineStr">
        <is>
          <t>n/a</t>
        </is>
      </c>
      <c r="J24" s="9" t="n"/>
      <c r="K24" s="55" t="inlineStr">
        <is>
          <t>n/a</t>
        </is>
      </c>
      <c r="L24" s="55" t="inlineStr">
        <is>
          <t>n/a</t>
        </is>
      </c>
      <c r="M24" s="55" t="inlineStr">
        <is>
          <t>n/a</t>
        </is>
      </c>
      <c r="O24" s="66">
        <f>IF(OR($J24="missed",AND($J24="deferred",ISNUMBER($F24),$F24&lt;TODAY())),ROW()-5,"")</f>
        <v/>
      </c>
    </row>
    <row r="25" ht="15" customHeight="1">
      <c r="B25" s="55" t="inlineStr">
        <is>
          <t>n/a</t>
        </is>
      </c>
      <c r="C25" s="55" t="inlineStr">
        <is>
          <t>n/a</t>
        </is>
      </c>
      <c r="D25" s="55" t="inlineStr">
        <is>
          <t>n/a</t>
        </is>
      </c>
      <c r="E25" s="55" t="inlineStr">
        <is>
          <t>n/a</t>
        </is>
      </c>
      <c r="F25" s="55" t="inlineStr">
        <is>
          <t>n/a</t>
        </is>
      </c>
      <c r="G25" s="9" t="n"/>
      <c r="H25" s="55" t="inlineStr">
        <is>
          <t>n/a</t>
        </is>
      </c>
      <c r="I25" s="55" t="inlineStr">
        <is>
          <t>n/a</t>
        </is>
      </c>
      <c r="J25" s="9" t="n"/>
      <c r="K25" s="55" t="inlineStr">
        <is>
          <t>n/a</t>
        </is>
      </c>
      <c r="L25" s="55" t="inlineStr">
        <is>
          <t>n/a</t>
        </is>
      </c>
      <c r="M25" s="55" t="inlineStr">
        <is>
          <t>n/a</t>
        </is>
      </c>
      <c r="O25" s="66">
        <f>IF(OR($J25="missed",AND($J25="deferred",ISNUMBER($F25),$F25&lt;TODAY())),ROW()-5,"")</f>
        <v/>
      </c>
    </row>
  </sheetData>
  <mergeCells count="2">
    <mergeCell ref="B3:M3"/>
    <mergeCell ref="B2:M2"/>
  </mergeCells>
  <conditionalFormatting sqref="J6:J25">
    <cfRule type="expression" priority="1" dxfId="1">
      <formula>$J6="verified"</formula>
    </cfRule>
    <cfRule type="expression" priority="2" dxfId="2">
      <formula>$J6="partial"</formula>
    </cfRule>
    <cfRule type="expression" priority="3" dxfId="4">
      <formula>$J6="deferred"</formula>
    </cfRule>
    <cfRule type="expression" priority="4" dxfId="3">
      <formula>$J6="missed"</formula>
    </cfRule>
  </conditionalFormatting>
  <conditionalFormatting sqref="G6:G25">
    <cfRule type="expression" priority="5" dxfId="5">
      <formula>OR($G6="marketing",$G6="none")</formula>
    </cfRule>
  </conditionalFormatting>
  <dataValidations count="2">
    <dataValidation sqref="G6:G25" showDropDown="0" showInputMessage="0" showErrorMessage="1" allowBlank="1" errorTitle="Not a list value" error="Choose a value from the dropdown list." type="list">
      <formula1>"condition of consent,agreement,marketing,none"</formula1>
    </dataValidation>
    <dataValidation sqref="J6:J25" showDropDown="0" showInputMessage="0" showErrorMessage="1" allowBlank="1" errorTitle="Not a list value" error="Choose a value from the dropdown list." type="list">
      <formula1>"verified,partial,deferred,missed,not yet due"</formula1>
    </dataValidation>
  </dataValidations>
  <pageMargins left="0.4" right="0.4" top="0.5" bottom="0.4" header="0.2" footer="0.2"/>
  <pageSetup orientation="landscape" paperSize="9" fitToHeight="0" fitToWidth="1"/>
</worksheet>
</file>

<file path=xl/worksheets/sheet6.xml><?xml version="1.0" encoding="utf-8"?>
<worksheet xmlns="http://schemas.openxmlformats.org/spreadsheetml/2006/main">
  <sheetPr>
    <tabColor rgb="FFA84B2F"/>
    <outlinePr summaryBelow="1" summaryRight="1"/>
    <pageSetUpPr fitToPage="1"/>
  </sheetPr>
  <dimension ref="B2:K25"/>
  <sheetViews>
    <sheetView showGridLines="0" workbookViewId="0">
      <selection activeCell="A1" sqref="A1"/>
    </sheetView>
  </sheetViews>
  <sheetFormatPr baseColWidth="8" defaultRowHeight="15"/>
  <cols>
    <col width="3" customWidth="1" min="1" max="1"/>
    <col width="11" customWidth="1" min="2" max="2"/>
    <col width="20" customWidth="1" min="3" max="3"/>
    <col width="40" customWidth="1" min="4" max="4"/>
    <col width="12" customWidth="1" min="5" max="5"/>
    <col width="20" customWidth="1" min="6" max="6"/>
    <col width="11" customWidth="1" min="7" max="7"/>
    <col width="30" customWidth="1" min="8" max="8"/>
    <col width="32" customWidth="1" min="9" max="9"/>
    <col width="2" customWidth="1" min="10" max="10"/>
    <col width="14" customWidth="1" min="11" max="11"/>
  </cols>
  <sheetData>
    <row r="2" ht="28" customHeight="1">
      <c r="B2" s="1" t="inlineStr">
        <is>
          <t>Conditions register</t>
        </is>
      </c>
      <c r="C2" s="2" t="n"/>
      <c r="D2" s="2" t="n"/>
      <c r="E2" s="2" t="n"/>
      <c r="F2" s="2" t="n"/>
      <c r="G2" s="2" t="n"/>
      <c r="H2" s="2" t="n"/>
      <c r="I2" s="2" t="n"/>
      <c r="J2" s="2" t="n"/>
      <c r="K2" s="2" t="n"/>
    </row>
    <row r="3" ht="16" customHeight="1">
      <c r="B3" s="20" t="inlineStr">
        <is>
          <t>One row per condition attached to an instrument: consent, licence or agreement. A condition with a due date in the past and no closure is the exception report's third list. EXAMPLE rows are tinted; delete them to use the register.</t>
        </is>
      </c>
    </row>
    <row r="5" ht="30" customHeight="1">
      <c r="B5" s="50" t="inlineStr">
        <is>
          <t>Condition #</t>
        </is>
      </c>
      <c r="C5" s="50" t="inlineStr">
        <is>
          <t>Instrument</t>
        </is>
      </c>
      <c r="D5" s="50" t="inlineStr">
        <is>
          <t>Requirement (paraphrase)</t>
        </is>
      </c>
      <c r="E5" s="50" t="inlineStr">
        <is>
          <t>Due date</t>
        </is>
      </c>
      <c r="F5" s="50" t="inlineStr">
        <is>
          <t>Owner</t>
        </is>
      </c>
      <c r="G5" s="50" t="inlineStr">
        <is>
          <t>Status</t>
        </is>
      </c>
      <c r="H5" s="50" t="inlineStr">
        <is>
          <t>Evidence reference</t>
        </is>
      </c>
      <c r="I5" s="50" t="inlineStr">
        <is>
          <t>Note</t>
        </is>
      </c>
      <c r="K5" s="60" t="inlineStr">
        <is>
          <t>Exception flag</t>
        </is>
      </c>
    </row>
    <row r="6" ht="26" customHeight="1">
      <c r="B6" s="51" t="inlineStr">
        <is>
          <t>RC-01</t>
        </is>
      </c>
      <c r="C6" s="51" t="inlineStr">
        <is>
          <t>Environmental authorisation</t>
        </is>
      </c>
      <c r="D6" s="51" t="inlineStr">
        <is>
          <t>Annual environmental audit report to the competent authority</t>
        </is>
      </c>
      <c r="E6" s="53" t="n">
        <v>46112</v>
      </c>
      <c r="F6" s="51" t="inlineStr">
        <is>
          <t>EAP</t>
        </is>
      </c>
      <c r="G6" s="51" t="inlineStr">
        <is>
          <t>past due</t>
        </is>
      </c>
      <c r="H6" s="51" t="inlineStr">
        <is>
          <t>n/a</t>
        </is>
      </c>
      <c r="I6" s="51" t="inlineStr">
        <is>
          <t>The audit window closed with no submission on record.</t>
        </is>
      </c>
      <c r="K6" s="66">
        <f>IF(OR($G6="past due",AND(ISNUMBER($E6),$E6&lt;TODAY(),$G6="open")),ROW()-5,"")</f>
        <v/>
      </c>
    </row>
    <row r="7" ht="26" customHeight="1">
      <c r="B7" s="51" t="inlineStr">
        <is>
          <t>RC-02</t>
        </is>
      </c>
      <c r="C7" s="51" t="inlineStr">
        <is>
          <t>Water use licence</t>
        </is>
      </c>
      <c r="D7" s="51" t="inlineStr">
        <is>
          <t>Quarterly groundwater sampling and laboratory reports</t>
        </is>
      </c>
      <c r="E7" s="53" t="n">
        <v>46295</v>
      </c>
      <c r="F7" s="51" t="inlineStr">
        <is>
          <t>EAP</t>
        </is>
      </c>
      <c r="G7" s="51" t="inlineStr">
        <is>
          <t>open</t>
        </is>
      </c>
      <c r="H7" s="51" t="inlineStr">
        <is>
          <t>EXAMPLE: second-quarter sample in file</t>
        </is>
      </c>
      <c r="I7" s="51" t="inlineStr">
        <is>
          <t>n/a</t>
        </is>
      </c>
      <c r="K7" s="66">
        <f>IF(OR($G7="past due",AND(ISNUMBER($E7),$E7&lt;TODAY(),$G7="open")),ROW()-5,"")</f>
        <v/>
      </c>
    </row>
    <row r="8" ht="26" customHeight="1">
      <c r="B8" s="51" t="inlineStr">
        <is>
          <t>RC-03</t>
        </is>
      </c>
      <c r="C8" s="51" t="inlineStr">
        <is>
          <t>Noise condition</t>
        </is>
      </c>
      <c r="D8" s="51" t="inlineStr">
        <is>
          <t>Post-commissioning acoustic verification report</t>
        </is>
      </c>
      <c r="E8" s="53" t="n">
        <v>46203</v>
      </c>
      <c r="F8" s="51" t="inlineStr">
        <is>
          <t>Acoustic consultant</t>
        </is>
      </c>
      <c r="G8" s="51" t="inlineStr">
        <is>
          <t>met</t>
        </is>
      </c>
      <c r="H8" s="51" t="inlineStr">
        <is>
          <t>EXAMPLE: report 2026-06; twelve months within 42 dB(A) day</t>
        </is>
      </c>
      <c r="I8" s="51" t="inlineStr">
        <is>
          <t>Feeds Claims register CL-04.</t>
        </is>
      </c>
      <c r="K8" s="66">
        <f>IF(OR($G8="past due",AND(ISNUMBER($E8),$E8&lt;TODAY(),$G8="open")),ROW()-5,"")</f>
        <v/>
      </c>
    </row>
    <row r="9" ht="26" customHeight="1">
      <c r="B9" s="51" t="inlineStr">
        <is>
          <t>RC-04</t>
        </is>
      </c>
      <c r="C9" s="51" t="inlineStr">
        <is>
          <t>Site access condition</t>
        </is>
      </c>
      <c r="D9" s="51" t="inlineStr">
        <is>
          <t>Transport management plan annual review</t>
        </is>
      </c>
      <c r="E9" s="53" t="n">
        <v>46418</v>
      </c>
      <c r="F9" s="51" t="inlineStr">
        <is>
          <t>Facility manager</t>
        </is>
      </c>
      <c r="G9" s="51" t="inlineStr">
        <is>
          <t>open</t>
        </is>
      </c>
      <c r="H9" s="51" t="inlineStr">
        <is>
          <t>n/a</t>
        </is>
      </c>
      <c r="I9" s="51" t="inlineStr">
        <is>
          <t>n/a</t>
        </is>
      </c>
      <c r="K9" s="66">
        <f>IF(OR($G9="past due",AND(ISNUMBER($E9),$E9&lt;TODAY(),$G9="open")),ROW()-5,"")</f>
        <v/>
      </c>
    </row>
    <row r="10" ht="15" customHeight="1">
      <c r="B10" s="55" t="inlineStr">
        <is>
          <t>n/a</t>
        </is>
      </c>
      <c r="C10" s="55" t="inlineStr">
        <is>
          <t>n/a</t>
        </is>
      </c>
      <c r="D10" s="55" t="inlineStr">
        <is>
          <t>n/a</t>
        </is>
      </c>
      <c r="E10" s="55" t="inlineStr">
        <is>
          <t>n/a</t>
        </is>
      </c>
      <c r="F10" s="55" t="inlineStr">
        <is>
          <t>n/a</t>
        </is>
      </c>
      <c r="G10" s="9" t="n"/>
      <c r="H10" s="55" t="inlineStr">
        <is>
          <t>n/a</t>
        </is>
      </c>
      <c r="I10" s="55" t="inlineStr">
        <is>
          <t>n/a</t>
        </is>
      </c>
      <c r="K10" s="66">
        <f>IF(OR($G10="past due",AND(ISNUMBER($E10),$E10&lt;TODAY(),$G10="open")),ROW()-5,"")</f>
        <v/>
      </c>
    </row>
    <row r="11" ht="15" customHeight="1">
      <c r="B11" s="55" t="inlineStr">
        <is>
          <t>n/a</t>
        </is>
      </c>
      <c r="C11" s="55" t="inlineStr">
        <is>
          <t>n/a</t>
        </is>
      </c>
      <c r="D11" s="55" t="inlineStr">
        <is>
          <t>n/a</t>
        </is>
      </c>
      <c r="E11" s="55" t="inlineStr">
        <is>
          <t>n/a</t>
        </is>
      </c>
      <c r="F11" s="55" t="inlineStr">
        <is>
          <t>n/a</t>
        </is>
      </c>
      <c r="G11" s="9" t="n"/>
      <c r="H11" s="55" t="inlineStr">
        <is>
          <t>n/a</t>
        </is>
      </c>
      <c r="I11" s="55" t="inlineStr">
        <is>
          <t>n/a</t>
        </is>
      </c>
      <c r="K11" s="66">
        <f>IF(OR($G11="past due",AND(ISNUMBER($E11),$E11&lt;TODAY(),$G11="open")),ROW()-5,"")</f>
        <v/>
      </c>
    </row>
    <row r="12" ht="15" customHeight="1">
      <c r="B12" s="55" t="inlineStr">
        <is>
          <t>n/a</t>
        </is>
      </c>
      <c r="C12" s="55" t="inlineStr">
        <is>
          <t>n/a</t>
        </is>
      </c>
      <c r="D12" s="55" t="inlineStr">
        <is>
          <t>n/a</t>
        </is>
      </c>
      <c r="E12" s="55" t="inlineStr">
        <is>
          <t>n/a</t>
        </is>
      </c>
      <c r="F12" s="55" t="inlineStr">
        <is>
          <t>n/a</t>
        </is>
      </c>
      <c r="G12" s="9" t="n"/>
      <c r="H12" s="55" t="inlineStr">
        <is>
          <t>n/a</t>
        </is>
      </c>
      <c r="I12" s="55" t="inlineStr">
        <is>
          <t>n/a</t>
        </is>
      </c>
      <c r="K12" s="66">
        <f>IF(OR($G12="past due",AND(ISNUMBER($E12),$E12&lt;TODAY(),$G12="open")),ROW()-5,"")</f>
        <v/>
      </c>
    </row>
    <row r="13" ht="15" customHeight="1">
      <c r="B13" s="55" t="inlineStr">
        <is>
          <t>n/a</t>
        </is>
      </c>
      <c r="C13" s="55" t="inlineStr">
        <is>
          <t>n/a</t>
        </is>
      </c>
      <c r="D13" s="55" t="inlineStr">
        <is>
          <t>n/a</t>
        </is>
      </c>
      <c r="E13" s="55" t="inlineStr">
        <is>
          <t>n/a</t>
        </is>
      </c>
      <c r="F13" s="55" t="inlineStr">
        <is>
          <t>n/a</t>
        </is>
      </c>
      <c r="G13" s="9" t="n"/>
      <c r="H13" s="55" t="inlineStr">
        <is>
          <t>n/a</t>
        </is>
      </c>
      <c r="I13" s="55" t="inlineStr">
        <is>
          <t>n/a</t>
        </is>
      </c>
      <c r="K13" s="66">
        <f>IF(OR($G13="past due",AND(ISNUMBER($E13),$E13&lt;TODAY(),$G13="open")),ROW()-5,"")</f>
        <v/>
      </c>
    </row>
    <row r="14" ht="15" customHeight="1">
      <c r="B14" s="55" t="inlineStr">
        <is>
          <t>n/a</t>
        </is>
      </c>
      <c r="C14" s="55" t="inlineStr">
        <is>
          <t>n/a</t>
        </is>
      </c>
      <c r="D14" s="55" t="inlineStr">
        <is>
          <t>n/a</t>
        </is>
      </c>
      <c r="E14" s="55" t="inlineStr">
        <is>
          <t>n/a</t>
        </is>
      </c>
      <c r="F14" s="55" t="inlineStr">
        <is>
          <t>n/a</t>
        </is>
      </c>
      <c r="G14" s="9" t="n"/>
      <c r="H14" s="55" t="inlineStr">
        <is>
          <t>n/a</t>
        </is>
      </c>
      <c r="I14" s="55" t="inlineStr">
        <is>
          <t>n/a</t>
        </is>
      </c>
      <c r="K14" s="66">
        <f>IF(OR($G14="past due",AND(ISNUMBER($E14),$E14&lt;TODAY(),$G14="open")),ROW()-5,"")</f>
        <v/>
      </c>
    </row>
    <row r="15" ht="15" customHeight="1">
      <c r="B15" s="55" t="inlineStr">
        <is>
          <t>n/a</t>
        </is>
      </c>
      <c r="C15" s="55" t="inlineStr">
        <is>
          <t>n/a</t>
        </is>
      </c>
      <c r="D15" s="55" t="inlineStr">
        <is>
          <t>n/a</t>
        </is>
      </c>
      <c r="E15" s="55" t="inlineStr">
        <is>
          <t>n/a</t>
        </is>
      </c>
      <c r="F15" s="55" t="inlineStr">
        <is>
          <t>n/a</t>
        </is>
      </c>
      <c r="G15" s="9" t="n"/>
      <c r="H15" s="55" t="inlineStr">
        <is>
          <t>n/a</t>
        </is>
      </c>
      <c r="I15" s="55" t="inlineStr">
        <is>
          <t>n/a</t>
        </is>
      </c>
      <c r="K15" s="66">
        <f>IF(OR($G15="past due",AND(ISNUMBER($E15),$E15&lt;TODAY(),$G15="open")),ROW()-5,"")</f>
        <v/>
      </c>
    </row>
    <row r="16" ht="15" customHeight="1">
      <c r="B16" s="55" t="inlineStr">
        <is>
          <t>n/a</t>
        </is>
      </c>
      <c r="C16" s="55" t="inlineStr">
        <is>
          <t>n/a</t>
        </is>
      </c>
      <c r="D16" s="55" t="inlineStr">
        <is>
          <t>n/a</t>
        </is>
      </c>
      <c r="E16" s="55" t="inlineStr">
        <is>
          <t>n/a</t>
        </is>
      </c>
      <c r="F16" s="55" t="inlineStr">
        <is>
          <t>n/a</t>
        </is>
      </c>
      <c r="G16" s="9" t="n"/>
      <c r="H16" s="55" t="inlineStr">
        <is>
          <t>n/a</t>
        </is>
      </c>
      <c r="I16" s="55" t="inlineStr">
        <is>
          <t>n/a</t>
        </is>
      </c>
      <c r="K16" s="66">
        <f>IF(OR($G16="past due",AND(ISNUMBER($E16),$E16&lt;TODAY(),$G16="open")),ROW()-5,"")</f>
        <v/>
      </c>
    </row>
    <row r="17" ht="15" customHeight="1">
      <c r="B17" s="55" t="inlineStr">
        <is>
          <t>n/a</t>
        </is>
      </c>
      <c r="C17" s="55" t="inlineStr">
        <is>
          <t>n/a</t>
        </is>
      </c>
      <c r="D17" s="55" t="inlineStr">
        <is>
          <t>n/a</t>
        </is>
      </c>
      <c r="E17" s="55" t="inlineStr">
        <is>
          <t>n/a</t>
        </is>
      </c>
      <c r="F17" s="55" t="inlineStr">
        <is>
          <t>n/a</t>
        </is>
      </c>
      <c r="G17" s="9" t="n"/>
      <c r="H17" s="55" t="inlineStr">
        <is>
          <t>n/a</t>
        </is>
      </c>
      <c r="I17" s="55" t="inlineStr">
        <is>
          <t>n/a</t>
        </is>
      </c>
      <c r="K17" s="66">
        <f>IF(OR($G17="past due",AND(ISNUMBER($E17),$E17&lt;TODAY(),$G17="open")),ROW()-5,"")</f>
        <v/>
      </c>
    </row>
    <row r="18" ht="15" customHeight="1">
      <c r="B18" s="55" t="inlineStr">
        <is>
          <t>n/a</t>
        </is>
      </c>
      <c r="C18" s="55" t="inlineStr">
        <is>
          <t>n/a</t>
        </is>
      </c>
      <c r="D18" s="55" t="inlineStr">
        <is>
          <t>n/a</t>
        </is>
      </c>
      <c r="E18" s="55" t="inlineStr">
        <is>
          <t>n/a</t>
        </is>
      </c>
      <c r="F18" s="55" t="inlineStr">
        <is>
          <t>n/a</t>
        </is>
      </c>
      <c r="G18" s="9" t="n"/>
      <c r="H18" s="55" t="inlineStr">
        <is>
          <t>n/a</t>
        </is>
      </c>
      <c r="I18" s="55" t="inlineStr">
        <is>
          <t>n/a</t>
        </is>
      </c>
      <c r="K18" s="66">
        <f>IF(OR($G18="past due",AND(ISNUMBER($E18),$E18&lt;TODAY(),$G18="open")),ROW()-5,"")</f>
        <v/>
      </c>
    </row>
    <row r="19" ht="15" customHeight="1">
      <c r="B19" s="55" t="inlineStr">
        <is>
          <t>n/a</t>
        </is>
      </c>
      <c r="C19" s="55" t="inlineStr">
        <is>
          <t>n/a</t>
        </is>
      </c>
      <c r="D19" s="55" t="inlineStr">
        <is>
          <t>n/a</t>
        </is>
      </c>
      <c r="E19" s="55" t="inlineStr">
        <is>
          <t>n/a</t>
        </is>
      </c>
      <c r="F19" s="55" t="inlineStr">
        <is>
          <t>n/a</t>
        </is>
      </c>
      <c r="G19" s="9" t="n"/>
      <c r="H19" s="55" t="inlineStr">
        <is>
          <t>n/a</t>
        </is>
      </c>
      <c r="I19" s="55" t="inlineStr">
        <is>
          <t>n/a</t>
        </is>
      </c>
      <c r="K19" s="66">
        <f>IF(OR($G19="past due",AND(ISNUMBER($E19),$E19&lt;TODAY(),$G19="open")),ROW()-5,"")</f>
        <v/>
      </c>
    </row>
    <row r="20" ht="15" customHeight="1">
      <c r="B20" s="55" t="inlineStr">
        <is>
          <t>n/a</t>
        </is>
      </c>
      <c r="C20" s="55" t="inlineStr">
        <is>
          <t>n/a</t>
        </is>
      </c>
      <c r="D20" s="55" t="inlineStr">
        <is>
          <t>n/a</t>
        </is>
      </c>
      <c r="E20" s="55" t="inlineStr">
        <is>
          <t>n/a</t>
        </is>
      </c>
      <c r="F20" s="55" t="inlineStr">
        <is>
          <t>n/a</t>
        </is>
      </c>
      <c r="G20" s="9" t="n"/>
      <c r="H20" s="55" t="inlineStr">
        <is>
          <t>n/a</t>
        </is>
      </c>
      <c r="I20" s="55" t="inlineStr">
        <is>
          <t>n/a</t>
        </is>
      </c>
      <c r="K20" s="66">
        <f>IF(OR($G20="past due",AND(ISNUMBER($E20),$E20&lt;TODAY(),$G20="open")),ROW()-5,"")</f>
        <v/>
      </c>
    </row>
    <row r="21" ht="15" customHeight="1">
      <c r="B21" s="55" t="inlineStr">
        <is>
          <t>n/a</t>
        </is>
      </c>
      <c r="C21" s="55" t="inlineStr">
        <is>
          <t>n/a</t>
        </is>
      </c>
      <c r="D21" s="55" t="inlineStr">
        <is>
          <t>n/a</t>
        </is>
      </c>
      <c r="E21" s="55" t="inlineStr">
        <is>
          <t>n/a</t>
        </is>
      </c>
      <c r="F21" s="55" t="inlineStr">
        <is>
          <t>n/a</t>
        </is>
      </c>
      <c r="G21" s="9" t="n"/>
      <c r="H21" s="55" t="inlineStr">
        <is>
          <t>n/a</t>
        </is>
      </c>
      <c r="I21" s="55" t="inlineStr">
        <is>
          <t>n/a</t>
        </is>
      </c>
      <c r="K21" s="66">
        <f>IF(OR($G21="past due",AND(ISNUMBER($E21),$E21&lt;TODAY(),$G21="open")),ROW()-5,"")</f>
        <v/>
      </c>
    </row>
    <row r="22" ht="15" customHeight="1">
      <c r="B22" s="55" t="inlineStr">
        <is>
          <t>n/a</t>
        </is>
      </c>
      <c r="C22" s="55" t="inlineStr">
        <is>
          <t>n/a</t>
        </is>
      </c>
      <c r="D22" s="55" t="inlineStr">
        <is>
          <t>n/a</t>
        </is>
      </c>
      <c r="E22" s="55" t="inlineStr">
        <is>
          <t>n/a</t>
        </is>
      </c>
      <c r="F22" s="55" t="inlineStr">
        <is>
          <t>n/a</t>
        </is>
      </c>
      <c r="G22" s="9" t="n"/>
      <c r="H22" s="55" t="inlineStr">
        <is>
          <t>n/a</t>
        </is>
      </c>
      <c r="I22" s="55" t="inlineStr">
        <is>
          <t>n/a</t>
        </is>
      </c>
      <c r="K22" s="66">
        <f>IF(OR($G22="past due",AND(ISNUMBER($E22),$E22&lt;TODAY(),$G22="open")),ROW()-5,"")</f>
        <v/>
      </c>
    </row>
    <row r="23" ht="15" customHeight="1">
      <c r="B23" s="55" t="inlineStr">
        <is>
          <t>n/a</t>
        </is>
      </c>
      <c r="C23" s="55" t="inlineStr">
        <is>
          <t>n/a</t>
        </is>
      </c>
      <c r="D23" s="55" t="inlineStr">
        <is>
          <t>n/a</t>
        </is>
      </c>
      <c r="E23" s="55" t="inlineStr">
        <is>
          <t>n/a</t>
        </is>
      </c>
      <c r="F23" s="55" t="inlineStr">
        <is>
          <t>n/a</t>
        </is>
      </c>
      <c r="G23" s="9" t="n"/>
      <c r="H23" s="55" t="inlineStr">
        <is>
          <t>n/a</t>
        </is>
      </c>
      <c r="I23" s="55" t="inlineStr">
        <is>
          <t>n/a</t>
        </is>
      </c>
      <c r="K23" s="66">
        <f>IF(OR($G23="past due",AND(ISNUMBER($E23),$E23&lt;TODAY(),$G23="open")),ROW()-5,"")</f>
        <v/>
      </c>
    </row>
    <row r="24" ht="15" customHeight="1">
      <c r="B24" s="55" t="inlineStr">
        <is>
          <t>n/a</t>
        </is>
      </c>
      <c r="C24" s="55" t="inlineStr">
        <is>
          <t>n/a</t>
        </is>
      </c>
      <c r="D24" s="55" t="inlineStr">
        <is>
          <t>n/a</t>
        </is>
      </c>
      <c r="E24" s="55" t="inlineStr">
        <is>
          <t>n/a</t>
        </is>
      </c>
      <c r="F24" s="55" t="inlineStr">
        <is>
          <t>n/a</t>
        </is>
      </c>
      <c r="G24" s="9" t="n"/>
      <c r="H24" s="55" t="inlineStr">
        <is>
          <t>n/a</t>
        </is>
      </c>
      <c r="I24" s="55" t="inlineStr">
        <is>
          <t>n/a</t>
        </is>
      </c>
      <c r="K24" s="66">
        <f>IF(OR($G24="past due",AND(ISNUMBER($E24),$E24&lt;TODAY(),$G24="open")),ROW()-5,"")</f>
        <v/>
      </c>
    </row>
    <row r="25" ht="15" customHeight="1">
      <c r="B25" s="55" t="inlineStr">
        <is>
          <t>n/a</t>
        </is>
      </c>
      <c r="C25" s="55" t="inlineStr">
        <is>
          <t>n/a</t>
        </is>
      </c>
      <c r="D25" s="55" t="inlineStr">
        <is>
          <t>n/a</t>
        </is>
      </c>
      <c r="E25" s="55" t="inlineStr">
        <is>
          <t>n/a</t>
        </is>
      </c>
      <c r="F25" s="55" t="inlineStr">
        <is>
          <t>n/a</t>
        </is>
      </c>
      <c r="G25" s="9" t="n"/>
      <c r="H25" s="55" t="inlineStr">
        <is>
          <t>n/a</t>
        </is>
      </c>
      <c r="I25" s="55" t="inlineStr">
        <is>
          <t>n/a</t>
        </is>
      </c>
      <c r="K25" s="66">
        <f>IF(OR($G25="past due",AND(ISNUMBER($E25),$E25&lt;TODAY(),$G25="open")),ROW()-5,"")</f>
        <v/>
      </c>
    </row>
  </sheetData>
  <mergeCells count="2">
    <mergeCell ref="B3:K3"/>
    <mergeCell ref="B2:K2"/>
  </mergeCells>
  <conditionalFormatting sqref="G6:G25">
    <cfRule type="expression" priority="1" dxfId="6">
      <formula>$G6="past due"</formula>
    </cfRule>
  </conditionalFormatting>
  <conditionalFormatting sqref="E6:E25">
    <cfRule type="expression" priority="2" dxfId="3">
      <formula>AND(ISNUMBER($E6),$E6&lt;TODAY(),$G6&lt;&gt;"closed",$G6&lt;&gt;"met")</formula>
    </cfRule>
  </conditionalFormatting>
  <dataValidations count="1">
    <dataValidation sqref="G6:G25" showDropDown="0" showInputMessage="0" showErrorMessage="1" allowBlank="1" errorTitle="Not a list value" error="Choose a value from the dropdown list." type="list">
      <formula1>"open,met,past due,closed"</formula1>
    </dataValidation>
  </dataValidations>
  <pageMargins left="0.4" right="0.4" top="0.5" bottom="0.4" header="0.2" footer="0.2"/>
  <pageSetup orientation="landscape" paperSize="9" fitToHeight="0" fitToWidth="1"/>
</worksheet>
</file>

<file path=xl/worksheets/sheet7.xml><?xml version="1.0" encoding="utf-8"?>
<worksheet xmlns="http://schemas.openxmlformats.org/spreadsheetml/2006/main">
  <sheetPr>
    <tabColor rgb="FF7E2E27"/>
    <outlinePr summaryBelow="1" summaryRight="1"/>
    <pageSetUpPr fitToPage="1"/>
  </sheetPr>
  <dimension ref="B2:K61"/>
  <sheetViews>
    <sheetView showGridLines="0" workbookViewId="0">
      <selection activeCell="A1" sqref="A1"/>
    </sheetView>
  </sheetViews>
  <sheetFormatPr baseColWidth="8" defaultRowHeight="15"/>
  <cols>
    <col width="3" customWidth="1" min="1" max="1"/>
    <col width="9" customWidth="1" min="2" max="2"/>
    <col width="20" customWidth="1" min="3" max="3"/>
    <col width="9" customWidth="1" min="4" max="4"/>
    <col width="8" customWidth="1" min="5" max="5"/>
    <col width="8" customWidth="1" min="6" max="6"/>
    <col width="9" customWidth="1" min="7" max="7"/>
    <col width="8" customWidth="1" min="8" max="8"/>
    <col width="8" customWidth="1" min="9" max="9"/>
    <col width="8" customWidth="1" min="10" max="10"/>
    <col width="8" customWidth="1" min="11" max="11"/>
  </cols>
  <sheetData>
    <row r="2" ht="22" customHeight="1">
      <c r="B2" s="1" t="inlineStr">
        <is>
          <t>Exception report</t>
        </is>
      </c>
      <c r="C2" s="2" t="n"/>
      <c r="D2" s="2" t="n"/>
      <c r="E2" s="2" t="n"/>
      <c r="F2" s="2" t="n"/>
      <c r="G2" s="2" t="n"/>
      <c r="H2" s="2" t="n"/>
      <c r="I2" s="2" t="n"/>
      <c r="J2" s="2" t="n"/>
      <c r="K2" s="2" t="n"/>
    </row>
    <row r="3" ht="18" customHeight="1">
      <c r="B3" s="56" t="inlineStr">
        <is>
          <t>Facility name (edit)</t>
        </is>
      </c>
      <c r="D3" s="73" t="inlineStr">
        <is>
          <t>Facility A (EXAMPLE)</t>
        </is>
      </c>
      <c r="E3" s="74" t="n"/>
      <c r="F3" s="75" t="n"/>
      <c r="G3" s="58" t="inlineStr">
        <is>
          <t>As at</t>
        </is>
      </c>
      <c r="I3" s="76">
        <f>TODAY()</f>
        <v/>
      </c>
    </row>
    <row r="4" ht="20" customHeight="1">
      <c r="B4" s="77">
        <f>"Exception report · "&amp;$D$3&amp;" · as at "&amp;TEXT($I$3,"yyyy-mm-dd")</f>
        <v/>
      </c>
    </row>
    <row r="5" ht="4" customHeight="1"/>
    <row r="6" ht="14" customHeight="1">
      <c r="B6" s="4" t="inlineStr">
        <is>
          <t>1 · Stated vs actual beyond tolerance (beyond ±25% of the stated monthly band)</t>
        </is>
      </c>
      <c r="C6" s="5" t="n"/>
      <c r="D6" s="5" t="n"/>
      <c r="E6" s="5" t="n"/>
      <c r="F6" s="5" t="n"/>
      <c r="G6" s="5" t="n"/>
      <c r="H6" s="5" t="n"/>
      <c r="I6" s="5" t="n"/>
      <c r="J6" s="5" t="n"/>
      <c r="K6" s="5" t="n"/>
    </row>
    <row r="7" ht="13" customHeight="1">
      <c r="B7" s="78" t="inlineStr">
        <is>
          <t>Month</t>
        </is>
      </c>
      <c r="C7" s="78" t="inlineStr">
        <is>
          <t>Electricity (kWh)</t>
        </is>
      </c>
      <c r="D7" s="78" t="inlineStr">
        <is>
          <t>Variance</t>
        </is>
      </c>
      <c r="E7" s="78" t="inlineStr">
        <is>
          <t>Note</t>
        </is>
      </c>
      <c r="F7" s="2" t="n"/>
      <c r="G7" s="2" t="n"/>
      <c r="H7" s="2" t="n"/>
      <c r="I7" s="2" t="n"/>
      <c r="J7" s="2" t="n"/>
      <c r="K7" s="2" t="n"/>
    </row>
    <row r="8" ht="12" customHeight="1">
      <c r="B8" s="79">
        <f>IFERROR(INDEX('Monthly actuals'!$B$6:$B$41,SMALL('Monthly actuals'!$P$6:$P$41,ROW()-7)),"n/a")</f>
        <v/>
      </c>
      <c r="C8" s="80">
        <f>IFERROR(INDEX('Monthly actuals'!$C$6:$C$41,SMALL('Monthly actuals'!$P$6:$P$41,ROW()-7)),"n/a")</f>
        <v/>
      </c>
      <c r="D8" s="81">
        <f>IFERROR(INDEX('Monthly actuals'!$M$6:$M$41,SMALL('Monthly actuals'!$P$6:$P$41,ROW()-7)),"n/a")</f>
        <v/>
      </c>
      <c r="E8" s="79">
        <f>IFERROR(INDEX('Monthly actuals'!$N$6:$N$41,SMALL('Monthly actuals'!$P$6:$P$41,ROW()-7)),"n/a")</f>
        <v/>
      </c>
      <c r="F8" s="79" t="n"/>
      <c r="G8" s="79" t="n"/>
      <c r="H8" s="79" t="n"/>
      <c r="I8" s="79" t="n"/>
      <c r="J8" s="79" t="n"/>
      <c r="K8" s="79" t="n"/>
    </row>
    <row r="9" ht="12" customHeight="1">
      <c r="B9" s="79">
        <f>IFERROR(INDEX('Monthly actuals'!$B$6:$B$41,SMALL('Monthly actuals'!$P$6:$P$41,ROW()-7)),"n/a")</f>
        <v/>
      </c>
      <c r="C9" s="80">
        <f>IFERROR(INDEX('Monthly actuals'!$C$6:$C$41,SMALL('Monthly actuals'!$P$6:$P$41,ROW()-7)),"n/a")</f>
        <v/>
      </c>
      <c r="D9" s="81">
        <f>IFERROR(INDEX('Monthly actuals'!$M$6:$M$41,SMALL('Monthly actuals'!$P$6:$P$41,ROW()-7)),"n/a")</f>
        <v/>
      </c>
      <c r="E9" s="79">
        <f>IFERROR(INDEX('Monthly actuals'!$N$6:$N$41,SMALL('Monthly actuals'!$P$6:$P$41,ROW()-7)),"n/a")</f>
        <v/>
      </c>
      <c r="F9" s="79" t="n"/>
      <c r="G9" s="79" t="n"/>
      <c r="H9" s="79" t="n"/>
      <c r="I9" s="79" t="n"/>
      <c r="J9" s="79" t="n"/>
      <c r="K9" s="79" t="n"/>
    </row>
    <row r="10" ht="12" customHeight="1">
      <c r="B10" s="79">
        <f>IFERROR(INDEX('Monthly actuals'!$B$6:$B$41,SMALL('Monthly actuals'!$P$6:$P$41,ROW()-7)),"n/a")</f>
        <v/>
      </c>
      <c r="C10" s="80">
        <f>IFERROR(INDEX('Monthly actuals'!$C$6:$C$41,SMALL('Monthly actuals'!$P$6:$P$41,ROW()-7)),"n/a")</f>
        <v/>
      </c>
      <c r="D10" s="81">
        <f>IFERROR(INDEX('Monthly actuals'!$M$6:$M$41,SMALL('Monthly actuals'!$P$6:$P$41,ROW()-7)),"n/a")</f>
        <v/>
      </c>
      <c r="E10" s="79">
        <f>IFERROR(INDEX('Monthly actuals'!$N$6:$N$41,SMALL('Monthly actuals'!$P$6:$P$41,ROW()-7)),"n/a")</f>
        <v/>
      </c>
      <c r="F10" s="79" t="n"/>
      <c r="G10" s="79" t="n"/>
      <c r="H10" s="79" t="n"/>
      <c r="I10" s="79" t="n"/>
      <c r="J10" s="79" t="n"/>
      <c r="K10" s="79" t="n"/>
    </row>
    <row r="11" ht="12" customHeight="1">
      <c r="B11" s="79">
        <f>IFERROR(INDEX('Monthly actuals'!$B$6:$B$41,SMALL('Monthly actuals'!$P$6:$P$41,ROW()-7)),"n/a")</f>
        <v/>
      </c>
      <c r="C11" s="80">
        <f>IFERROR(INDEX('Monthly actuals'!$C$6:$C$41,SMALL('Monthly actuals'!$P$6:$P$41,ROW()-7)),"n/a")</f>
        <v/>
      </c>
      <c r="D11" s="81">
        <f>IFERROR(INDEX('Monthly actuals'!$M$6:$M$41,SMALL('Monthly actuals'!$P$6:$P$41,ROW()-7)),"n/a")</f>
        <v/>
      </c>
      <c r="E11" s="79">
        <f>IFERROR(INDEX('Monthly actuals'!$N$6:$N$41,SMALL('Monthly actuals'!$P$6:$P$41,ROW()-7)),"n/a")</f>
        <v/>
      </c>
      <c r="F11" s="79" t="n"/>
      <c r="G11" s="79" t="n"/>
      <c r="H11" s="79" t="n"/>
      <c r="I11" s="79" t="n"/>
      <c r="J11" s="79" t="n"/>
      <c r="K11" s="79" t="n"/>
    </row>
    <row r="12" ht="12" customHeight="1">
      <c r="B12" s="79">
        <f>IFERROR(INDEX('Monthly actuals'!$B$6:$B$41,SMALL('Monthly actuals'!$P$6:$P$41,ROW()-7)),"n/a")</f>
        <v/>
      </c>
      <c r="C12" s="80">
        <f>IFERROR(INDEX('Monthly actuals'!$C$6:$C$41,SMALL('Monthly actuals'!$P$6:$P$41,ROW()-7)),"n/a")</f>
        <v/>
      </c>
      <c r="D12" s="81">
        <f>IFERROR(INDEX('Monthly actuals'!$M$6:$M$41,SMALL('Monthly actuals'!$P$6:$P$41,ROW()-7)),"n/a")</f>
        <v/>
      </c>
      <c r="E12" s="79">
        <f>IFERROR(INDEX('Monthly actuals'!$N$6:$N$41,SMALL('Monthly actuals'!$P$6:$P$41,ROW()-7)),"n/a")</f>
        <v/>
      </c>
      <c r="F12" s="79" t="n"/>
      <c r="G12" s="79" t="n"/>
      <c r="H12" s="79" t="n"/>
      <c r="I12" s="79" t="n"/>
      <c r="J12" s="79" t="n"/>
      <c r="K12" s="79" t="n"/>
    </row>
    <row r="13" ht="12" customHeight="1">
      <c r="B13" s="79">
        <f>IFERROR(INDEX('Monthly actuals'!$B$6:$B$41,SMALL('Monthly actuals'!$P$6:$P$41,ROW()-7)),"n/a")</f>
        <v/>
      </c>
      <c r="C13" s="80">
        <f>IFERROR(INDEX('Monthly actuals'!$C$6:$C$41,SMALL('Monthly actuals'!$P$6:$P$41,ROW()-7)),"n/a")</f>
        <v/>
      </c>
      <c r="D13" s="81">
        <f>IFERROR(INDEX('Monthly actuals'!$M$6:$M$41,SMALL('Monthly actuals'!$P$6:$P$41,ROW()-7)),"n/a")</f>
        <v/>
      </c>
      <c r="E13" s="79">
        <f>IFERROR(INDEX('Monthly actuals'!$N$6:$N$41,SMALL('Monthly actuals'!$P$6:$P$41,ROW()-7)),"n/a")</f>
        <v/>
      </c>
      <c r="F13" s="79" t="n"/>
      <c r="G13" s="79" t="n"/>
      <c r="H13" s="79" t="n"/>
      <c r="I13" s="79" t="n"/>
      <c r="J13" s="79" t="n"/>
      <c r="K13" s="79" t="n"/>
    </row>
    <row r="14" ht="12" customHeight="1">
      <c r="B14" s="79">
        <f>IFERROR(INDEX('Monthly actuals'!$B$6:$B$41,SMALL('Monthly actuals'!$P$6:$P$41,ROW()-7)),"n/a")</f>
        <v/>
      </c>
      <c r="C14" s="80">
        <f>IFERROR(INDEX('Monthly actuals'!$C$6:$C$41,SMALL('Monthly actuals'!$P$6:$P$41,ROW()-7)),"n/a")</f>
        <v/>
      </c>
      <c r="D14" s="81">
        <f>IFERROR(INDEX('Monthly actuals'!$M$6:$M$41,SMALL('Monthly actuals'!$P$6:$P$41,ROW()-7)),"n/a")</f>
        <v/>
      </c>
      <c r="E14" s="79">
        <f>IFERROR(INDEX('Monthly actuals'!$N$6:$N$41,SMALL('Monthly actuals'!$P$6:$P$41,ROW()-7)),"n/a")</f>
        <v/>
      </c>
      <c r="F14" s="79" t="n"/>
      <c r="G14" s="79" t="n"/>
      <c r="H14" s="79" t="n"/>
      <c r="I14" s="79" t="n"/>
      <c r="J14" s="79" t="n"/>
      <c r="K14" s="79" t="n"/>
    </row>
    <row r="15" ht="12" customHeight="1">
      <c r="B15" s="79">
        <f>IFERROR(INDEX('Monthly actuals'!$B$6:$B$41,SMALL('Monthly actuals'!$P$6:$P$41,ROW()-7)),"n/a")</f>
        <v/>
      </c>
      <c r="C15" s="80">
        <f>IFERROR(INDEX('Monthly actuals'!$C$6:$C$41,SMALL('Monthly actuals'!$P$6:$P$41,ROW()-7)),"n/a")</f>
        <v/>
      </c>
      <c r="D15" s="81">
        <f>IFERROR(INDEX('Monthly actuals'!$M$6:$M$41,SMALL('Monthly actuals'!$P$6:$P$41,ROW()-7)),"n/a")</f>
        <v/>
      </c>
      <c r="E15" s="79">
        <f>IFERROR(INDEX('Monthly actuals'!$N$6:$N$41,SMALL('Monthly actuals'!$P$6:$P$41,ROW()-7)),"n/a")</f>
        <v/>
      </c>
      <c r="F15" s="79" t="n"/>
      <c r="G15" s="79" t="n"/>
      <c r="H15" s="79" t="n"/>
      <c r="I15" s="79" t="n"/>
      <c r="J15" s="79" t="n"/>
      <c r="K15" s="79" t="n"/>
    </row>
    <row r="16" ht="12" customHeight="1">
      <c r="B16" s="79">
        <f>IFERROR(INDEX('Monthly actuals'!$B$6:$B$41,SMALL('Monthly actuals'!$P$6:$P$41,ROW()-7)),"n/a")</f>
        <v/>
      </c>
      <c r="C16" s="80">
        <f>IFERROR(INDEX('Monthly actuals'!$C$6:$C$41,SMALL('Monthly actuals'!$P$6:$P$41,ROW()-7)),"n/a")</f>
        <v/>
      </c>
      <c r="D16" s="81">
        <f>IFERROR(INDEX('Monthly actuals'!$M$6:$M$41,SMALL('Monthly actuals'!$P$6:$P$41,ROW()-7)),"n/a")</f>
        <v/>
      </c>
      <c r="E16" s="79">
        <f>IFERROR(INDEX('Monthly actuals'!$N$6:$N$41,SMALL('Monthly actuals'!$P$6:$P$41,ROW()-7)),"n/a")</f>
        <v/>
      </c>
      <c r="F16" s="79" t="n"/>
      <c r="G16" s="79" t="n"/>
      <c r="H16" s="79" t="n"/>
      <c r="I16" s="79" t="n"/>
      <c r="J16" s="79" t="n"/>
      <c r="K16" s="79" t="n"/>
    </row>
    <row r="17" ht="12" customHeight="1">
      <c r="B17" s="79">
        <f>IFERROR(INDEX('Monthly actuals'!$B$6:$B$41,SMALL('Monthly actuals'!$P$6:$P$41,ROW()-7)),"n/a")</f>
        <v/>
      </c>
      <c r="C17" s="80">
        <f>IFERROR(INDEX('Monthly actuals'!$C$6:$C$41,SMALL('Monthly actuals'!$P$6:$P$41,ROW()-7)),"n/a")</f>
        <v/>
      </c>
      <c r="D17" s="81">
        <f>IFERROR(INDEX('Monthly actuals'!$M$6:$M$41,SMALL('Monthly actuals'!$P$6:$P$41,ROW()-7)),"n/a")</f>
        <v/>
      </c>
      <c r="E17" s="79">
        <f>IFERROR(INDEX('Monthly actuals'!$N$6:$N$41,SMALL('Monthly actuals'!$P$6:$P$41,ROW()-7)),"n/a")</f>
        <v/>
      </c>
      <c r="F17" s="79" t="n"/>
      <c r="G17" s="79" t="n"/>
      <c r="H17" s="79" t="n"/>
      <c r="I17" s="79" t="n"/>
      <c r="J17" s="79" t="n"/>
      <c r="K17" s="79" t="n"/>
    </row>
    <row r="18" ht="12" customHeight="1">
      <c r="B18" s="79">
        <f>IFERROR(INDEX('Monthly actuals'!$B$6:$B$41,SMALL('Monthly actuals'!$P$6:$P$41,ROW()-7)),"n/a")</f>
        <v/>
      </c>
      <c r="C18" s="80">
        <f>IFERROR(INDEX('Monthly actuals'!$C$6:$C$41,SMALL('Monthly actuals'!$P$6:$P$41,ROW()-7)),"n/a")</f>
        <v/>
      </c>
      <c r="D18" s="81">
        <f>IFERROR(INDEX('Monthly actuals'!$M$6:$M$41,SMALL('Monthly actuals'!$P$6:$P$41,ROW()-7)),"n/a")</f>
        <v/>
      </c>
      <c r="E18" s="79">
        <f>IFERROR(INDEX('Monthly actuals'!$N$6:$N$41,SMALL('Monthly actuals'!$P$6:$P$41,ROW()-7)),"n/a")</f>
        <v/>
      </c>
      <c r="F18" s="79" t="n"/>
      <c r="G18" s="79" t="n"/>
      <c r="H18" s="79" t="n"/>
      <c r="I18" s="79" t="n"/>
      <c r="J18" s="79" t="n"/>
      <c r="K18" s="79" t="n"/>
    </row>
    <row r="19" ht="12" customHeight="1">
      <c r="B19" s="79">
        <f>IFERROR(INDEX('Monthly actuals'!$B$6:$B$41,SMALL('Monthly actuals'!$P$6:$P$41,ROW()-7)),"n/a")</f>
        <v/>
      </c>
      <c r="C19" s="80">
        <f>IFERROR(INDEX('Monthly actuals'!$C$6:$C$41,SMALL('Monthly actuals'!$P$6:$P$41,ROW()-7)),"n/a")</f>
        <v/>
      </c>
      <c r="D19" s="81">
        <f>IFERROR(INDEX('Monthly actuals'!$M$6:$M$41,SMALL('Monthly actuals'!$P$6:$P$41,ROW()-7)),"n/a")</f>
        <v/>
      </c>
      <c r="E19" s="79">
        <f>IFERROR(INDEX('Monthly actuals'!$N$6:$N$41,SMALL('Monthly actuals'!$P$6:$P$41,ROW()-7)),"n/a")</f>
        <v/>
      </c>
      <c r="F19" s="79" t="n"/>
      <c r="G19" s="79" t="n"/>
      <c r="H19" s="79" t="n"/>
      <c r="I19" s="79" t="n"/>
      <c r="J19" s="79" t="n"/>
      <c r="K19" s="79" t="n"/>
    </row>
    <row r="20" ht="12" customHeight="1">
      <c r="B20" s="79">
        <f>IFERROR(INDEX('Monthly actuals'!$B$6:$B$41,SMALL('Monthly actuals'!$P$6:$P$41,ROW()-7)),"n/a")</f>
        <v/>
      </c>
      <c r="C20" s="80">
        <f>IFERROR(INDEX('Monthly actuals'!$C$6:$C$41,SMALL('Monthly actuals'!$P$6:$P$41,ROW()-7)),"n/a")</f>
        <v/>
      </c>
      <c r="D20" s="81">
        <f>IFERROR(INDEX('Monthly actuals'!$M$6:$M$41,SMALL('Monthly actuals'!$P$6:$P$41,ROW()-7)),"n/a")</f>
        <v/>
      </c>
      <c r="E20" s="79">
        <f>IFERROR(INDEX('Monthly actuals'!$N$6:$N$41,SMALL('Monthly actuals'!$P$6:$P$41,ROW()-7)),"n/a")</f>
        <v/>
      </c>
      <c r="F20" s="79" t="n"/>
      <c r="G20" s="79" t="n"/>
      <c r="H20" s="79" t="n"/>
      <c r="I20" s="79" t="n"/>
      <c r="J20" s="79" t="n"/>
      <c r="K20" s="79" t="n"/>
    </row>
    <row r="21" ht="12" customHeight="1">
      <c r="B21" s="79">
        <f>IFERROR(INDEX('Monthly actuals'!$B$6:$B$41,SMALL('Monthly actuals'!$P$6:$P$41,ROW()-7)),"n/a")</f>
        <v/>
      </c>
      <c r="C21" s="80">
        <f>IFERROR(INDEX('Monthly actuals'!$C$6:$C$41,SMALL('Monthly actuals'!$P$6:$P$41,ROW()-7)),"n/a")</f>
        <v/>
      </c>
      <c r="D21" s="81">
        <f>IFERROR(INDEX('Monthly actuals'!$M$6:$M$41,SMALL('Monthly actuals'!$P$6:$P$41,ROW()-7)),"n/a")</f>
        <v/>
      </c>
      <c r="E21" s="79">
        <f>IFERROR(INDEX('Monthly actuals'!$N$6:$N$41,SMALL('Monthly actuals'!$P$6:$P$41,ROW()-7)),"n/a")</f>
        <v/>
      </c>
      <c r="F21" s="79" t="n"/>
      <c r="G21" s="79" t="n"/>
      <c r="H21" s="79" t="n"/>
      <c r="I21" s="79" t="n"/>
      <c r="J21" s="79" t="n"/>
      <c r="K21" s="79" t="n"/>
    </row>
    <row r="22" ht="12" customHeight="1">
      <c r="B22" s="79">
        <f>IFERROR(INDEX('Monthly actuals'!$B$6:$B$41,SMALL('Monthly actuals'!$P$6:$P$41,ROW()-7)),"n/a")</f>
        <v/>
      </c>
      <c r="C22" s="80">
        <f>IFERROR(INDEX('Monthly actuals'!$C$6:$C$41,SMALL('Monthly actuals'!$P$6:$P$41,ROW()-7)),"n/a")</f>
        <v/>
      </c>
      <c r="D22" s="81">
        <f>IFERROR(INDEX('Monthly actuals'!$M$6:$M$41,SMALL('Monthly actuals'!$P$6:$P$41,ROW()-7)),"n/a")</f>
        <v/>
      </c>
      <c r="E22" s="79">
        <f>IFERROR(INDEX('Monthly actuals'!$N$6:$N$41,SMALL('Monthly actuals'!$P$6:$P$41,ROW()-7)),"n/a")</f>
        <v/>
      </c>
      <c r="F22" s="79" t="n"/>
      <c r="G22" s="79" t="n"/>
      <c r="H22" s="79" t="n"/>
      <c r="I22" s="79" t="n"/>
      <c r="J22" s="79" t="n"/>
      <c r="K22" s="79" t="n"/>
    </row>
    <row r="23" ht="4" customHeight="1"/>
    <row r="24" ht="14" customHeight="1">
      <c r="B24" s="4" t="inlineStr">
        <is>
          <t>2 · Claims not kept or not evidenced</t>
        </is>
      </c>
      <c r="C24" s="5" t="n"/>
      <c r="D24" s="5" t="n"/>
      <c r="E24" s="5" t="n"/>
      <c r="F24" s="5" t="n"/>
      <c r="G24" s="5" t="n"/>
      <c r="H24" s="5" t="n"/>
      <c r="I24" s="5" t="n"/>
      <c r="J24" s="5" t="n"/>
      <c r="K24" s="5" t="n"/>
    </row>
    <row r="25" ht="13" customHeight="1">
      <c r="B25" s="78" t="inlineStr">
        <is>
          <t>Claim ID</t>
        </is>
      </c>
      <c r="C25" s="78" t="inlineStr">
        <is>
          <t>Claim</t>
        </is>
      </c>
      <c r="D25" s="2" t="n"/>
      <c r="E25" s="2" t="n"/>
      <c r="F25" s="2" t="n"/>
      <c r="G25" s="78" t="inlineStr">
        <is>
          <t>Promised by</t>
        </is>
      </c>
      <c r="H25" s="78" t="inlineStr">
        <is>
          <t>Status</t>
        </is>
      </c>
      <c r="I25" s="2" t="n"/>
      <c r="J25" s="2" t="n"/>
      <c r="K25" s="2" t="n"/>
    </row>
    <row r="26" ht="12" customHeight="1">
      <c r="B26" s="79">
        <f>IFERROR(INDEX('Claims register'!$B$6:$B$25,SMALL('Claims register'!$O$6:$O$25,ROW()-25)),"n/a")</f>
        <v/>
      </c>
      <c r="C26" s="79">
        <f>IFERROR(INDEX('Claims register'!$C$6:$C$25,SMALL('Claims register'!$O$6:$O$25,ROW()-25)),"n/a")</f>
        <v/>
      </c>
      <c r="D26" s="79" t="n"/>
      <c r="E26" s="79" t="n"/>
      <c r="F26" s="79" t="n"/>
      <c r="G26" s="82">
        <f>IFERROR(INDEX('Claims register'!$F$6:$F$25,SMALL('Claims register'!$O$6:$O$25,ROW()-25)),"n/a")</f>
        <v/>
      </c>
      <c r="H26" s="79">
        <f>IFERROR(INDEX('Claims register'!$J$6:$J$25,SMALL('Claims register'!$O$6:$O$25,ROW()-25)),"n/a")</f>
        <v/>
      </c>
      <c r="I26" s="79" t="n"/>
      <c r="J26" s="79" t="n"/>
      <c r="K26" s="79" t="n"/>
    </row>
    <row r="27" ht="12" customHeight="1">
      <c r="B27" s="79">
        <f>IFERROR(INDEX('Claims register'!$B$6:$B$25,SMALL('Claims register'!$O$6:$O$25,ROW()-25)),"n/a")</f>
        <v/>
      </c>
      <c r="C27" s="79">
        <f>IFERROR(INDEX('Claims register'!$C$6:$C$25,SMALL('Claims register'!$O$6:$O$25,ROW()-25)),"n/a")</f>
        <v/>
      </c>
      <c r="D27" s="79" t="n"/>
      <c r="E27" s="79" t="n"/>
      <c r="F27" s="79" t="n"/>
      <c r="G27" s="82">
        <f>IFERROR(INDEX('Claims register'!$F$6:$F$25,SMALL('Claims register'!$O$6:$O$25,ROW()-25)),"n/a")</f>
        <v/>
      </c>
      <c r="H27" s="79">
        <f>IFERROR(INDEX('Claims register'!$J$6:$J$25,SMALL('Claims register'!$O$6:$O$25,ROW()-25)),"n/a")</f>
        <v/>
      </c>
      <c r="I27" s="79" t="n"/>
      <c r="J27" s="79" t="n"/>
      <c r="K27" s="79" t="n"/>
    </row>
    <row r="28" ht="12" customHeight="1">
      <c r="B28" s="79">
        <f>IFERROR(INDEX('Claims register'!$B$6:$B$25,SMALL('Claims register'!$O$6:$O$25,ROW()-25)),"n/a")</f>
        <v/>
      </c>
      <c r="C28" s="79">
        <f>IFERROR(INDEX('Claims register'!$C$6:$C$25,SMALL('Claims register'!$O$6:$O$25,ROW()-25)),"n/a")</f>
        <v/>
      </c>
      <c r="D28" s="79" t="n"/>
      <c r="E28" s="79" t="n"/>
      <c r="F28" s="79" t="n"/>
      <c r="G28" s="82">
        <f>IFERROR(INDEX('Claims register'!$F$6:$F$25,SMALL('Claims register'!$O$6:$O$25,ROW()-25)),"n/a")</f>
        <v/>
      </c>
      <c r="H28" s="79">
        <f>IFERROR(INDEX('Claims register'!$J$6:$J$25,SMALL('Claims register'!$O$6:$O$25,ROW()-25)),"n/a")</f>
        <v/>
      </c>
      <c r="I28" s="79" t="n"/>
      <c r="J28" s="79" t="n"/>
      <c r="K28" s="79" t="n"/>
    </row>
    <row r="29" ht="12" customHeight="1">
      <c r="B29" s="79">
        <f>IFERROR(INDEX('Claims register'!$B$6:$B$25,SMALL('Claims register'!$O$6:$O$25,ROW()-25)),"n/a")</f>
        <v/>
      </c>
      <c r="C29" s="79">
        <f>IFERROR(INDEX('Claims register'!$C$6:$C$25,SMALL('Claims register'!$O$6:$O$25,ROW()-25)),"n/a")</f>
        <v/>
      </c>
      <c r="D29" s="79" t="n"/>
      <c r="E29" s="79" t="n"/>
      <c r="F29" s="79" t="n"/>
      <c r="G29" s="82">
        <f>IFERROR(INDEX('Claims register'!$F$6:$F$25,SMALL('Claims register'!$O$6:$O$25,ROW()-25)),"n/a")</f>
        <v/>
      </c>
      <c r="H29" s="79">
        <f>IFERROR(INDEX('Claims register'!$J$6:$J$25,SMALL('Claims register'!$O$6:$O$25,ROW()-25)),"n/a")</f>
        <v/>
      </c>
      <c r="I29" s="79" t="n"/>
      <c r="J29" s="79" t="n"/>
      <c r="K29" s="79" t="n"/>
    </row>
    <row r="30" ht="12" customHeight="1">
      <c r="B30" s="79">
        <f>IFERROR(INDEX('Claims register'!$B$6:$B$25,SMALL('Claims register'!$O$6:$O$25,ROW()-25)),"n/a")</f>
        <v/>
      </c>
      <c r="C30" s="79">
        <f>IFERROR(INDEX('Claims register'!$C$6:$C$25,SMALL('Claims register'!$O$6:$O$25,ROW()-25)),"n/a")</f>
        <v/>
      </c>
      <c r="D30" s="79" t="n"/>
      <c r="E30" s="79" t="n"/>
      <c r="F30" s="79" t="n"/>
      <c r="G30" s="82">
        <f>IFERROR(INDEX('Claims register'!$F$6:$F$25,SMALL('Claims register'!$O$6:$O$25,ROW()-25)),"n/a")</f>
        <v/>
      </c>
      <c r="H30" s="79">
        <f>IFERROR(INDEX('Claims register'!$J$6:$J$25,SMALL('Claims register'!$O$6:$O$25,ROW()-25)),"n/a")</f>
        <v/>
      </c>
      <c r="I30" s="79" t="n"/>
      <c r="J30" s="79" t="n"/>
      <c r="K30" s="79" t="n"/>
    </row>
    <row r="31" ht="12" customHeight="1">
      <c r="B31" s="79">
        <f>IFERROR(INDEX('Claims register'!$B$6:$B$25,SMALL('Claims register'!$O$6:$O$25,ROW()-25)),"n/a")</f>
        <v/>
      </c>
      <c r="C31" s="79">
        <f>IFERROR(INDEX('Claims register'!$C$6:$C$25,SMALL('Claims register'!$O$6:$O$25,ROW()-25)),"n/a")</f>
        <v/>
      </c>
      <c r="D31" s="79" t="n"/>
      <c r="E31" s="79" t="n"/>
      <c r="F31" s="79" t="n"/>
      <c r="G31" s="82">
        <f>IFERROR(INDEX('Claims register'!$F$6:$F$25,SMALL('Claims register'!$O$6:$O$25,ROW()-25)),"n/a")</f>
        <v/>
      </c>
      <c r="H31" s="79">
        <f>IFERROR(INDEX('Claims register'!$J$6:$J$25,SMALL('Claims register'!$O$6:$O$25,ROW()-25)),"n/a")</f>
        <v/>
      </c>
      <c r="I31" s="79" t="n"/>
      <c r="J31" s="79" t="n"/>
      <c r="K31" s="79" t="n"/>
    </row>
    <row r="32" ht="12" customHeight="1">
      <c r="B32" s="79">
        <f>IFERROR(INDEX('Claims register'!$B$6:$B$25,SMALL('Claims register'!$O$6:$O$25,ROW()-25)),"n/a")</f>
        <v/>
      </c>
      <c r="C32" s="79">
        <f>IFERROR(INDEX('Claims register'!$C$6:$C$25,SMALL('Claims register'!$O$6:$O$25,ROW()-25)),"n/a")</f>
        <v/>
      </c>
      <c r="D32" s="79" t="n"/>
      <c r="E32" s="79" t="n"/>
      <c r="F32" s="79" t="n"/>
      <c r="G32" s="82">
        <f>IFERROR(INDEX('Claims register'!$F$6:$F$25,SMALL('Claims register'!$O$6:$O$25,ROW()-25)),"n/a")</f>
        <v/>
      </c>
      <c r="H32" s="79">
        <f>IFERROR(INDEX('Claims register'!$J$6:$J$25,SMALL('Claims register'!$O$6:$O$25,ROW()-25)),"n/a")</f>
        <v/>
      </c>
      <c r="I32" s="79" t="n"/>
      <c r="J32" s="79" t="n"/>
      <c r="K32" s="79" t="n"/>
    </row>
    <row r="33" ht="12" customHeight="1">
      <c r="B33" s="79">
        <f>IFERROR(INDEX('Claims register'!$B$6:$B$25,SMALL('Claims register'!$O$6:$O$25,ROW()-25)),"n/a")</f>
        <v/>
      </c>
      <c r="C33" s="79">
        <f>IFERROR(INDEX('Claims register'!$C$6:$C$25,SMALL('Claims register'!$O$6:$O$25,ROW()-25)),"n/a")</f>
        <v/>
      </c>
      <c r="D33" s="79" t="n"/>
      <c r="E33" s="79" t="n"/>
      <c r="F33" s="79" t="n"/>
      <c r="G33" s="82">
        <f>IFERROR(INDEX('Claims register'!$F$6:$F$25,SMALL('Claims register'!$O$6:$O$25,ROW()-25)),"n/a")</f>
        <v/>
      </c>
      <c r="H33" s="79">
        <f>IFERROR(INDEX('Claims register'!$J$6:$J$25,SMALL('Claims register'!$O$6:$O$25,ROW()-25)),"n/a")</f>
        <v/>
      </c>
      <c r="I33" s="79" t="n"/>
      <c r="J33" s="79" t="n"/>
      <c r="K33" s="79" t="n"/>
    </row>
    <row r="34" ht="12" customHeight="1">
      <c r="B34" s="79">
        <f>IFERROR(INDEX('Claims register'!$B$6:$B$25,SMALL('Claims register'!$O$6:$O$25,ROW()-25)),"n/a")</f>
        <v/>
      </c>
      <c r="C34" s="79">
        <f>IFERROR(INDEX('Claims register'!$C$6:$C$25,SMALL('Claims register'!$O$6:$O$25,ROW()-25)),"n/a")</f>
        <v/>
      </c>
      <c r="D34" s="79" t="n"/>
      <c r="E34" s="79" t="n"/>
      <c r="F34" s="79" t="n"/>
      <c r="G34" s="82">
        <f>IFERROR(INDEX('Claims register'!$F$6:$F$25,SMALL('Claims register'!$O$6:$O$25,ROW()-25)),"n/a")</f>
        <v/>
      </c>
      <c r="H34" s="79">
        <f>IFERROR(INDEX('Claims register'!$J$6:$J$25,SMALL('Claims register'!$O$6:$O$25,ROW()-25)),"n/a")</f>
        <v/>
      </c>
      <c r="I34" s="79" t="n"/>
      <c r="J34" s="79" t="n"/>
      <c r="K34" s="79" t="n"/>
    </row>
    <row r="35" ht="12" customHeight="1">
      <c r="B35" s="79">
        <f>IFERROR(INDEX('Claims register'!$B$6:$B$25,SMALL('Claims register'!$O$6:$O$25,ROW()-25)),"n/a")</f>
        <v/>
      </c>
      <c r="C35" s="79">
        <f>IFERROR(INDEX('Claims register'!$C$6:$C$25,SMALL('Claims register'!$O$6:$O$25,ROW()-25)),"n/a")</f>
        <v/>
      </c>
      <c r="D35" s="79" t="n"/>
      <c r="E35" s="79" t="n"/>
      <c r="F35" s="79" t="n"/>
      <c r="G35" s="82">
        <f>IFERROR(INDEX('Claims register'!$F$6:$F$25,SMALL('Claims register'!$O$6:$O$25,ROW()-25)),"n/a")</f>
        <v/>
      </c>
      <c r="H35" s="79">
        <f>IFERROR(INDEX('Claims register'!$J$6:$J$25,SMALL('Claims register'!$O$6:$O$25,ROW()-25)),"n/a")</f>
        <v/>
      </c>
      <c r="I35" s="79" t="n"/>
      <c r="J35" s="79" t="n"/>
      <c r="K35" s="79" t="n"/>
    </row>
    <row r="36" ht="12" customHeight="1">
      <c r="B36" s="79">
        <f>IFERROR(INDEX('Claims register'!$B$6:$B$25,SMALL('Claims register'!$O$6:$O$25,ROW()-25)),"n/a")</f>
        <v/>
      </c>
      <c r="C36" s="79">
        <f>IFERROR(INDEX('Claims register'!$C$6:$C$25,SMALL('Claims register'!$O$6:$O$25,ROW()-25)),"n/a")</f>
        <v/>
      </c>
      <c r="D36" s="79" t="n"/>
      <c r="E36" s="79" t="n"/>
      <c r="F36" s="79" t="n"/>
      <c r="G36" s="82">
        <f>IFERROR(INDEX('Claims register'!$F$6:$F$25,SMALL('Claims register'!$O$6:$O$25,ROW()-25)),"n/a")</f>
        <v/>
      </c>
      <c r="H36" s="79">
        <f>IFERROR(INDEX('Claims register'!$J$6:$J$25,SMALL('Claims register'!$O$6:$O$25,ROW()-25)),"n/a")</f>
        <v/>
      </c>
      <c r="I36" s="79" t="n"/>
      <c r="J36" s="79" t="n"/>
      <c r="K36" s="79" t="n"/>
    </row>
    <row r="37" ht="12" customHeight="1">
      <c r="B37" s="79">
        <f>IFERROR(INDEX('Claims register'!$B$6:$B$25,SMALL('Claims register'!$O$6:$O$25,ROW()-25)),"n/a")</f>
        <v/>
      </c>
      <c r="C37" s="79">
        <f>IFERROR(INDEX('Claims register'!$C$6:$C$25,SMALL('Claims register'!$O$6:$O$25,ROW()-25)),"n/a")</f>
        <v/>
      </c>
      <c r="D37" s="79" t="n"/>
      <c r="E37" s="79" t="n"/>
      <c r="F37" s="79" t="n"/>
      <c r="G37" s="82">
        <f>IFERROR(INDEX('Claims register'!$F$6:$F$25,SMALL('Claims register'!$O$6:$O$25,ROW()-25)),"n/a")</f>
        <v/>
      </c>
      <c r="H37" s="79">
        <f>IFERROR(INDEX('Claims register'!$J$6:$J$25,SMALL('Claims register'!$O$6:$O$25,ROW()-25)),"n/a")</f>
        <v/>
      </c>
      <c r="I37" s="79" t="n"/>
      <c r="J37" s="79" t="n"/>
      <c r="K37" s="79" t="n"/>
    </row>
    <row r="38" ht="12" customHeight="1">
      <c r="B38" s="79">
        <f>IFERROR(INDEX('Claims register'!$B$6:$B$25,SMALL('Claims register'!$O$6:$O$25,ROW()-25)),"n/a")</f>
        <v/>
      </c>
      <c r="C38" s="79">
        <f>IFERROR(INDEX('Claims register'!$C$6:$C$25,SMALL('Claims register'!$O$6:$O$25,ROW()-25)),"n/a")</f>
        <v/>
      </c>
      <c r="D38" s="79" t="n"/>
      <c r="E38" s="79" t="n"/>
      <c r="F38" s="79" t="n"/>
      <c r="G38" s="82">
        <f>IFERROR(INDEX('Claims register'!$F$6:$F$25,SMALL('Claims register'!$O$6:$O$25,ROW()-25)),"n/a")</f>
        <v/>
      </c>
      <c r="H38" s="79">
        <f>IFERROR(INDEX('Claims register'!$J$6:$J$25,SMALL('Claims register'!$O$6:$O$25,ROW()-25)),"n/a")</f>
        <v/>
      </c>
      <c r="I38" s="79" t="n"/>
      <c r="J38" s="79" t="n"/>
      <c r="K38" s="79" t="n"/>
    </row>
    <row r="39" ht="12" customHeight="1">
      <c r="B39" s="79">
        <f>IFERROR(INDEX('Claims register'!$B$6:$B$25,SMALL('Claims register'!$O$6:$O$25,ROW()-25)),"n/a")</f>
        <v/>
      </c>
      <c r="C39" s="79">
        <f>IFERROR(INDEX('Claims register'!$C$6:$C$25,SMALL('Claims register'!$O$6:$O$25,ROW()-25)),"n/a")</f>
        <v/>
      </c>
      <c r="D39" s="79" t="n"/>
      <c r="E39" s="79" t="n"/>
      <c r="F39" s="79" t="n"/>
      <c r="G39" s="82">
        <f>IFERROR(INDEX('Claims register'!$F$6:$F$25,SMALL('Claims register'!$O$6:$O$25,ROW()-25)),"n/a")</f>
        <v/>
      </c>
      <c r="H39" s="79">
        <f>IFERROR(INDEX('Claims register'!$J$6:$J$25,SMALL('Claims register'!$O$6:$O$25,ROW()-25)),"n/a")</f>
        <v/>
      </c>
      <c r="I39" s="79" t="n"/>
      <c r="J39" s="79" t="n"/>
      <c r="K39" s="79" t="n"/>
    </row>
    <row r="40" ht="12" customHeight="1">
      <c r="B40" s="79">
        <f>IFERROR(INDEX('Claims register'!$B$6:$B$25,SMALL('Claims register'!$O$6:$O$25,ROW()-25)),"n/a")</f>
        <v/>
      </c>
      <c r="C40" s="79">
        <f>IFERROR(INDEX('Claims register'!$C$6:$C$25,SMALL('Claims register'!$O$6:$O$25,ROW()-25)),"n/a")</f>
        <v/>
      </c>
      <c r="D40" s="79" t="n"/>
      <c r="E40" s="79" t="n"/>
      <c r="F40" s="79" t="n"/>
      <c r="G40" s="82">
        <f>IFERROR(INDEX('Claims register'!$F$6:$F$25,SMALL('Claims register'!$O$6:$O$25,ROW()-25)),"n/a")</f>
        <v/>
      </c>
      <c r="H40" s="79">
        <f>IFERROR(INDEX('Claims register'!$J$6:$J$25,SMALL('Claims register'!$O$6:$O$25,ROW()-25)),"n/a")</f>
        <v/>
      </c>
      <c r="I40" s="79" t="n"/>
      <c r="J40" s="79" t="n"/>
      <c r="K40" s="79" t="n"/>
    </row>
    <row r="41" ht="4" customHeight="1"/>
    <row r="42" ht="14" customHeight="1">
      <c r="B42" s="4" t="inlineStr">
        <is>
          <t>3 · Conditions past due</t>
        </is>
      </c>
      <c r="C42" s="5" t="n"/>
      <c r="D42" s="5" t="n"/>
      <c r="E42" s="5" t="n"/>
      <c r="F42" s="5" t="n"/>
      <c r="G42" s="5" t="n"/>
      <c r="H42" s="5" t="n"/>
      <c r="I42" s="5" t="n"/>
      <c r="J42" s="5" t="n"/>
      <c r="K42" s="5" t="n"/>
    </row>
    <row r="43" ht="13" customHeight="1">
      <c r="B43" s="78" t="inlineStr">
        <is>
          <t>Condition #</t>
        </is>
      </c>
      <c r="C43" s="78" t="inlineStr">
        <is>
          <t>Instrument</t>
        </is>
      </c>
      <c r="D43" s="78" t="inlineStr">
        <is>
          <t>Requirement</t>
        </is>
      </c>
      <c r="E43" s="2" t="n"/>
      <c r="F43" s="2" t="n"/>
      <c r="G43" s="2" t="n"/>
      <c r="H43" s="2" t="n"/>
      <c r="I43" s="2" t="n"/>
      <c r="J43" s="78" t="inlineStr">
        <is>
          <t>Due date</t>
        </is>
      </c>
      <c r="K43" s="2" t="n"/>
    </row>
    <row r="44" ht="12" customHeight="1">
      <c r="B44" s="79">
        <f>IFERROR(INDEX('Conditions register'!$B$6:$B$25,SMALL('Conditions register'!$K$6:$K$25,ROW()-43)),"n/a")</f>
        <v/>
      </c>
      <c r="C44" s="79">
        <f>IFERROR(INDEX('Conditions register'!$C$6:$C$25,SMALL('Conditions register'!$K$6:$K$25,ROW()-43)),"n/a")</f>
        <v/>
      </c>
      <c r="D44" s="79">
        <f>IFERROR(INDEX('Conditions register'!$D$6:$D$25,SMALL('Conditions register'!$K$6:$K$25,ROW()-43)),"n/a")</f>
        <v/>
      </c>
      <c r="E44" s="79" t="n"/>
      <c r="F44" s="79" t="n"/>
      <c r="G44" s="79" t="n"/>
      <c r="H44" s="79" t="n"/>
      <c r="I44" s="79" t="n"/>
      <c r="J44" s="82">
        <f>IFERROR(INDEX('Conditions register'!$E$6:$E$25,SMALL('Conditions register'!$K$6:$K$25,ROW()-43)),"n/a")</f>
        <v/>
      </c>
      <c r="K44" s="79" t="n"/>
    </row>
    <row r="45" ht="12" customHeight="1">
      <c r="B45" s="79">
        <f>IFERROR(INDEX('Conditions register'!$B$6:$B$25,SMALL('Conditions register'!$K$6:$K$25,ROW()-43)),"n/a")</f>
        <v/>
      </c>
      <c r="C45" s="79">
        <f>IFERROR(INDEX('Conditions register'!$C$6:$C$25,SMALL('Conditions register'!$K$6:$K$25,ROW()-43)),"n/a")</f>
        <v/>
      </c>
      <c r="D45" s="79">
        <f>IFERROR(INDEX('Conditions register'!$D$6:$D$25,SMALL('Conditions register'!$K$6:$K$25,ROW()-43)),"n/a")</f>
        <v/>
      </c>
      <c r="E45" s="79" t="n"/>
      <c r="F45" s="79" t="n"/>
      <c r="G45" s="79" t="n"/>
      <c r="H45" s="79" t="n"/>
      <c r="I45" s="79" t="n"/>
      <c r="J45" s="82">
        <f>IFERROR(INDEX('Conditions register'!$E$6:$E$25,SMALL('Conditions register'!$K$6:$K$25,ROW()-43)),"n/a")</f>
        <v/>
      </c>
      <c r="K45" s="79" t="n"/>
    </row>
    <row r="46" ht="12" customHeight="1">
      <c r="B46" s="79">
        <f>IFERROR(INDEX('Conditions register'!$B$6:$B$25,SMALL('Conditions register'!$K$6:$K$25,ROW()-43)),"n/a")</f>
        <v/>
      </c>
      <c r="C46" s="79">
        <f>IFERROR(INDEX('Conditions register'!$C$6:$C$25,SMALL('Conditions register'!$K$6:$K$25,ROW()-43)),"n/a")</f>
        <v/>
      </c>
      <c r="D46" s="79">
        <f>IFERROR(INDEX('Conditions register'!$D$6:$D$25,SMALL('Conditions register'!$K$6:$K$25,ROW()-43)),"n/a")</f>
        <v/>
      </c>
      <c r="E46" s="79" t="n"/>
      <c r="F46" s="79" t="n"/>
      <c r="G46" s="79" t="n"/>
      <c r="H46" s="79" t="n"/>
      <c r="I46" s="79" t="n"/>
      <c r="J46" s="82">
        <f>IFERROR(INDEX('Conditions register'!$E$6:$E$25,SMALL('Conditions register'!$K$6:$K$25,ROW()-43)),"n/a")</f>
        <v/>
      </c>
      <c r="K46" s="79" t="n"/>
    </row>
    <row r="47" ht="12" customHeight="1">
      <c r="B47" s="79">
        <f>IFERROR(INDEX('Conditions register'!$B$6:$B$25,SMALL('Conditions register'!$K$6:$K$25,ROW()-43)),"n/a")</f>
        <v/>
      </c>
      <c r="C47" s="79">
        <f>IFERROR(INDEX('Conditions register'!$C$6:$C$25,SMALL('Conditions register'!$K$6:$K$25,ROW()-43)),"n/a")</f>
        <v/>
      </c>
      <c r="D47" s="79">
        <f>IFERROR(INDEX('Conditions register'!$D$6:$D$25,SMALL('Conditions register'!$K$6:$K$25,ROW()-43)),"n/a")</f>
        <v/>
      </c>
      <c r="E47" s="79" t="n"/>
      <c r="F47" s="79" t="n"/>
      <c r="G47" s="79" t="n"/>
      <c r="H47" s="79" t="n"/>
      <c r="I47" s="79" t="n"/>
      <c r="J47" s="82">
        <f>IFERROR(INDEX('Conditions register'!$E$6:$E$25,SMALL('Conditions register'!$K$6:$K$25,ROW()-43)),"n/a")</f>
        <v/>
      </c>
      <c r="K47" s="79" t="n"/>
    </row>
    <row r="48" ht="12" customHeight="1">
      <c r="B48" s="79">
        <f>IFERROR(INDEX('Conditions register'!$B$6:$B$25,SMALL('Conditions register'!$K$6:$K$25,ROW()-43)),"n/a")</f>
        <v/>
      </c>
      <c r="C48" s="79">
        <f>IFERROR(INDEX('Conditions register'!$C$6:$C$25,SMALL('Conditions register'!$K$6:$K$25,ROW()-43)),"n/a")</f>
        <v/>
      </c>
      <c r="D48" s="79">
        <f>IFERROR(INDEX('Conditions register'!$D$6:$D$25,SMALL('Conditions register'!$K$6:$K$25,ROW()-43)),"n/a")</f>
        <v/>
      </c>
      <c r="E48" s="79" t="n"/>
      <c r="F48" s="79" t="n"/>
      <c r="G48" s="79" t="n"/>
      <c r="H48" s="79" t="n"/>
      <c r="I48" s="79" t="n"/>
      <c r="J48" s="82">
        <f>IFERROR(INDEX('Conditions register'!$E$6:$E$25,SMALL('Conditions register'!$K$6:$K$25,ROW()-43)),"n/a")</f>
        <v/>
      </c>
      <c r="K48" s="79" t="n"/>
    </row>
    <row r="49" ht="12" customHeight="1">
      <c r="B49" s="79">
        <f>IFERROR(INDEX('Conditions register'!$B$6:$B$25,SMALL('Conditions register'!$K$6:$K$25,ROW()-43)),"n/a")</f>
        <v/>
      </c>
      <c r="C49" s="79">
        <f>IFERROR(INDEX('Conditions register'!$C$6:$C$25,SMALL('Conditions register'!$K$6:$K$25,ROW()-43)),"n/a")</f>
        <v/>
      </c>
      <c r="D49" s="79">
        <f>IFERROR(INDEX('Conditions register'!$D$6:$D$25,SMALL('Conditions register'!$K$6:$K$25,ROW()-43)),"n/a")</f>
        <v/>
      </c>
      <c r="E49" s="79" t="n"/>
      <c r="F49" s="79" t="n"/>
      <c r="G49" s="79" t="n"/>
      <c r="H49" s="79" t="n"/>
      <c r="I49" s="79" t="n"/>
      <c r="J49" s="82">
        <f>IFERROR(INDEX('Conditions register'!$E$6:$E$25,SMALL('Conditions register'!$K$6:$K$25,ROW()-43)),"n/a")</f>
        <v/>
      </c>
      <c r="K49" s="79" t="n"/>
    </row>
    <row r="50" ht="12" customHeight="1">
      <c r="B50" s="79">
        <f>IFERROR(INDEX('Conditions register'!$B$6:$B$25,SMALL('Conditions register'!$K$6:$K$25,ROW()-43)),"n/a")</f>
        <v/>
      </c>
      <c r="C50" s="79">
        <f>IFERROR(INDEX('Conditions register'!$C$6:$C$25,SMALL('Conditions register'!$K$6:$K$25,ROW()-43)),"n/a")</f>
        <v/>
      </c>
      <c r="D50" s="79">
        <f>IFERROR(INDEX('Conditions register'!$D$6:$D$25,SMALL('Conditions register'!$K$6:$K$25,ROW()-43)),"n/a")</f>
        <v/>
      </c>
      <c r="E50" s="79" t="n"/>
      <c r="F50" s="79" t="n"/>
      <c r="G50" s="79" t="n"/>
      <c r="H50" s="79" t="n"/>
      <c r="I50" s="79" t="n"/>
      <c r="J50" s="82">
        <f>IFERROR(INDEX('Conditions register'!$E$6:$E$25,SMALL('Conditions register'!$K$6:$K$25,ROW()-43)),"n/a")</f>
        <v/>
      </c>
      <c r="K50" s="79" t="n"/>
    </row>
    <row r="51" ht="12" customHeight="1">
      <c r="B51" s="79">
        <f>IFERROR(INDEX('Conditions register'!$B$6:$B$25,SMALL('Conditions register'!$K$6:$K$25,ROW()-43)),"n/a")</f>
        <v/>
      </c>
      <c r="C51" s="79">
        <f>IFERROR(INDEX('Conditions register'!$C$6:$C$25,SMALL('Conditions register'!$K$6:$K$25,ROW()-43)),"n/a")</f>
        <v/>
      </c>
      <c r="D51" s="79">
        <f>IFERROR(INDEX('Conditions register'!$D$6:$D$25,SMALL('Conditions register'!$K$6:$K$25,ROW()-43)),"n/a")</f>
        <v/>
      </c>
      <c r="E51" s="79" t="n"/>
      <c r="F51" s="79" t="n"/>
      <c r="G51" s="79" t="n"/>
      <c r="H51" s="79" t="n"/>
      <c r="I51" s="79" t="n"/>
      <c r="J51" s="82">
        <f>IFERROR(INDEX('Conditions register'!$E$6:$E$25,SMALL('Conditions register'!$K$6:$K$25,ROW()-43)),"n/a")</f>
        <v/>
      </c>
      <c r="K51" s="79" t="n"/>
    </row>
    <row r="52" ht="12" customHeight="1">
      <c r="B52" s="79">
        <f>IFERROR(INDEX('Conditions register'!$B$6:$B$25,SMALL('Conditions register'!$K$6:$K$25,ROW()-43)),"n/a")</f>
        <v/>
      </c>
      <c r="C52" s="79">
        <f>IFERROR(INDEX('Conditions register'!$C$6:$C$25,SMALL('Conditions register'!$K$6:$K$25,ROW()-43)),"n/a")</f>
        <v/>
      </c>
      <c r="D52" s="79">
        <f>IFERROR(INDEX('Conditions register'!$D$6:$D$25,SMALL('Conditions register'!$K$6:$K$25,ROW()-43)),"n/a")</f>
        <v/>
      </c>
      <c r="E52" s="79" t="n"/>
      <c r="F52" s="79" t="n"/>
      <c r="G52" s="79" t="n"/>
      <c r="H52" s="79" t="n"/>
      <c r="I52" s="79" t="n"/>
      <c r="J52" s="82">
        <f>IFERROR(INDEX('Conditions register'!$E$6:$E$25,SMALL('Conditions register'!$K$6:$K$25,ROW()-43)),"n/a")</f>
        <v/>
      </c>
      <c r="K52" s="79" t="n"/>
    </row>
    <row r="53" ht="12" customHeight="1">
      <c r="B53" s="79">
        <f>IFERROR(INDEX('Conditions register'!$B$6:$B$25,SMALL('Conditions register'!$K$6:$K$25,ROW()-43)),"n/a")</f>
        <v/>
      </c>
      <c r="C53" s="79">
        <f>IFERROR(INDEX('Conditions register'!$C$6:$C$25,SMALL('Conditions register'!$K$6:$K$25,ROW()-43)),"n/a")</f>
        <v/>
      </c>
      <c r="D53" s="79">
        <f>IFERROR(INDEX('Conditions register'!$D$6:$D$25,SMALL('Conditions register'!$K$6:$K$25,ROW()-43)),"n/a")</f>
        <v/>
      </c>
      <c r="E53" s="79" t="n"/>
      <c r="F53" s="79" t="n"/>
      <c r="G53" s="79" t="n"/>
      <c r="H53" s="79" t="n"/>
      <c r="I53" s="79" t="n"/>
      <c r="J53" s="82">
        <f>IFERROR(INDEX('Conditions register'!$E$6:$E$25,SMALL('Conditions register'!$K$6:$K$25,ROW()-43)),"n/a")</f>
        <v/>
      </c>
      <c r="K53" s="79" t="n"/>
    </row>
    <row r="54" ht="12" customHeight="1">
      <c r="B54" s="79">
        <f>IFERROR(INDEX('Conditions register'!$B$6:$B$25,SMALL('Conditions register'!$K$6:$K$25,ROW()-43)),"n/a")</f>
        <v/>
      </c>
      <c r="C54" s="79">
        <f>IFERROR(INDEX('Conditions register'!$C$6:$C$25,SMALL('Conditions register'!$K$6:$K$25,ROW()-43)),"n/a")</f>
        <v/>
      </c>
      <c r="D54" s="79">
        <f>IFERROR(INDEX('Conditions register'!$D$6:$D$25,SMALL('Conditions register'!$K$6:$K$25,ROW()-43)),"n/a")</f>
        <v/>
      </c>
      <c r="E54" s="79" t="n"/>
      <c r="F54" s="79" t="n"/>
      <c r="G54" s="79" t="n"/>
      <c r="H54" s="79" t="n"/>
      <c r="I54" s="79" t="n"/>
      <c r="J54" s="82">
        <f>IFERROR(INDEX('Conditions register'!$E$6:$E$25,SMALL('Conditions register'!$K$6:$K$25,ROW()-43)),"n/a")</f>
        <v/>
      </c>
      <c r="K54" s="79" t="n"/>
    </row>
    <row r="55" ht="12" customHeight="1">
      <c r="B55" s="79">
        <f>IFERROR(INDEX('Conditions register'!$B$6:$B$25,SMALL('Conditions register'!$K$6:$K$25,ROW()-43)),"n/a")</f>
        <v/>
      </c>
      <c r="C55" s="79">
        <f>IFERROR(INDEX('Conditions register'!$C$6:$C$25,SMALL('Conditions register'!$K$6:$K$25,ROW()-43)),"n/a")</f>
        <v/>
      </c>
      <c r="D55" s="79">
        <f>IFERROR(INDEX('Conditions register'!$D$6:$D$25,SMALL('Conditions register'!$K$6:$K$25,ROW()-43)),"n/a")</f>
        <v/>
      </c>
      <c r="E55" s="79" t="n"/>
      <c r="F55" s="79" t="n"/>
      <c r="G55" s="79" t="n"/>
      <c r="H55" s="79" t="n"/>
      <c r="I55" s="79" t="n"/>
      <c r="J55" s="82">
        <f>IFERROR(INDEX('Conditions register'!$E$6:$E$25,SMALL('Conditions register'!$K$6:$K$25,ROW()-43)),"n/a")</f>
        <v/>
      </c>
      <c r="K55" s="79" t="n"/>
    </row>
    <row r="56" ht="12" customHeight="1">
      <c r="B56" s="79">
        <f>IFERROR(INDEX('Conditions register'!$B$6:$B$25,SMALL('Conditions register'!$K$6:$K$25,ROW()-43)),"n/a")</f>
        <v/>
      </c>
      <c r="C56" s="79">
        <f>IFERROR(INDEX('Conditions register'!$C$6:$C$25,SMALL('Conditions register'!$K$6:$K$25,ROW()-43)),"n/a")</f>
        <v/>
      </c>
      <c r="D56" s="79">
        <f>IFERROR(INDEX('Conditions register'!$D$6:$D$25,SMALL('Conditions register'!$K$6:$K$25,ROW()-43)),"n/a")</f>
        <v/>
      </c>
      <c r="E56" s="79" t="n"/>
      <c r="F56" s="79" t="n"/>
      <c r="G56" s="79" t="n"/>
      <c r="H56" s="79" t="n"/>
      <c r="I56" s="79" t="n"/>
      <c r="J56" s="82">
        <f>IFERROR(INDEX('Conditions register'!$E$6:$E$25,SMALL('Conditions register'!$K$6:$K$25,ROW()-43)),"n/a")</f>
        <v/>
      </c>
      <c r="K56" s="79" t="n"/>
    </row>
    <row r="57" ht="12" customHeight="1">
      <c r="B57" s="79">
        <f>IFERROR(INDEX('Conditions register'!$B$6:$B$25,SMALL('Conditions register'!$K$6:$K$25,ROW()-43)),"n/a")</f>
        <v/>
      </c>
      <c r="C57" s="79">
        <f>IFERROR(INDEX('Conditions register'!$C$6:$C$25,SMALL('Conditions register'!$K$6:$K$25,ROW()-43)),"n/a")</f>
        <v/>
      </c>
      <c r="D57" s="79">
        <f>IFERROR(INDEX('Conditions register'!$D$6:$D$25,SMALL('Conditions register'!$K$6:$K$25,ROW()-43)),"n/a")</f>
        <v/>
      </c>
      <c r="E57" s="79" t="n"/>
      <c r="F57" s="79" t="n"/>
      <c r="G57" s="79" t="n"/>
      <c r="H57" s="79" t="n"/>
      <c r="I57" s="79" t="n"/>
      <c r="J57" s="82">
        <f>IFERROR(INDEX('Conditions register'!$E$6:$E$25,SMALL('Conditions register'!$K$6:$K$25,ROW()-43)),"n/a")</f>
        <v/>
      </c>
      <c r="K57" s="79" t="n"/>
    </row>
    <row r="58" ht="12" customHeight="1">
      <c r="B58" s="79">
        <f>IFERROR(INDEX('Conditions register'!$B$6:$B$25,SMALL('Conditions register'!$K$6:$K$25,ROW()-43)),"n/a")</f>
        <v/>
      </c>
      <c r="C58" s="79">
        <f>IFERROR(INDEX('Conditions register'!$C$6:$C$25,SMALL('Conditions register'!$K$6:$K$25,ROW()-43)),"n/a")</f>
        <v/>
      </c>
      <c r="D58" s="79">
        <f>IFERROR(INDEX('Conditions register'!$D$6:$D$25,SMALL('Conditions register'!$K$6:$K$25,ROW()-43)),"n/a")</f>
        <v/>
      </c>
      <c r="E58" s="79" t="n"/>
      <c r="F58" s="79" t="n"/>
      <c r="G58" s="79" t="n"/>
      <c r="H58" s="79" t="n"/>
      <c r="I58" s="79" t="n"/>
      <c r="J58" s="82">
        <f>IFERROR(INDEX('Conditions register'!$E$6:$E$25,SMALL('Conditions register'!$K$6:$K$25,ROW()-43)),"n/a")</f>
        <v/>
      </c>
      <c r="K58" s="79" t="n"/>
    </row>
    <row r="59" ht="4" customHeight="1"/>
    <row r="60" ht="14" customHeight="1">
      <c r="B60" s="83" t="inlineStr">
        <is>
          <t>Where the answer is that the process does not require it, that is the mechanism named in the applicant's own words. Approval is not the end of assessment.</t>
        </is>
      </c>
    </row>
    <row r="61" ht="14" customHeight="1"/>
  </sheetData>
  <mergeCells count="90">
    <mergeCell ref="D57:I57"/>
    <mergeCell ref="C39:F39"/>
    <mergeCell ref="H27:K27"/>
    <mergeCell ref="B6:K6"/>
    <mergeCell ref="C32:F32"/>
    <mergeCell ref="H33:K33"/>
    <mergeCell ref="C37:F37"/>
    <mergeCell ref="D43:I43"/>
    <mergeCell ref="E22:K22"/>
    <mergeCell ref="B4:K4"/>
    <mergeCell ref="H26:K26"/>
    <mergeCell ref="J53:K53"/>
    <mergeCell ref="H35:K35"/>
    <mergeCell ref="E12:K12"/>
    <mergeCell ref="J45:K45"/>
    <mergeCell ref="D55:I55"/>
    <mergeCell ref="E14:K14"/>
    <mergeCell ref="C26:F26"/>
    <mergeCell ref="H39:K39"/>
    <mergeCell ref="D45:I45"/>
    <mergeCell ref="C27:F27"/>
    <mergeCell ref="J58:K58"/>
    <mergeCell ref="C36:F36"/>
    <mergeCell ref="H37:K37"/>
    <mergeCell ref="B3:C3"/>
    <mergeCell ref="J57:K57"/>
    <mergeCell ref="E16:K16"/>
    <mergeCell ref="C28:F28"/>
    <mergeCell ref="E18:K18"/>
    <mergeCell ref="D56:I56"/>
    <mergeCell ref="C30:F30"/>
    <mergeCell ref="D3:F3"/>
    <mergeCell ref="J49:K49"/>
    <mergeCell ref="D58:I58"/>
    <mergeCell ref="B60:K61"/>
    <mergeCell ref="D51:I51"/>
    <mergeCell ref="H25:K25"/>
    <mergeCell ref="H34:K34"/>
    <mergeCell ref="E20:K20"/>
    <mergeCell ref="D50:I50"/>
    <mergeCell ref="D44:I44"/>
    <mergeCell ref="H36:K36"/>
    <mergeCell ref="C40:F40"/>
    <mergeCell ref="E13:K13"/>
    <mergeCell ref="J46:K46"/>
    <mergeCell ref="J51:K51"/>
    <mergeCell ref="E15:K15"/>
    <mergeCell ref="J48:K48"/>
    <mergeCell ref="H28:K28"/>
    <mergeCell ref="D48:I48"/>
    <mergeCell ref="E7:K7"/>
    <mergeCell ref="I3:K3"/>
    <mergeCell ref="C34:F34"/>
    <mergeCell ref="H38:K38"/>
    <mergeCell ref="E8:K8"/>
    <mergeCell ref="H40:K40"/>
    <mergeCell ref="E17:K17"/>
    <mergeCell ref="C29:F29"/>
    <mergeCell ref="E10:K10"/>
    <mergeCell ref="E19:K19"/>
    <mergeCell ref="C31:F31"/>
    <mergeCell ref="J50:K50"/>
    <mergeCell ref="E9:K9"/>
    <mergeCell ref="J52:K52"/>
    <mergeCell ref="D52:I52"/>
    <mergeCell ref="E11:K11"/>
    <mergeCell ref="D49:I49"/>
    <mergeCell ref="J44:K44"/>
    <mergeCell ref="C38:F38"/>
    <mergeCell ref="B24:K24"/>
    <mergeCell ref="D53:I53"/>
    <mergeCell ref="D47:I47"/>
    <mergeCell ref="H30:K30"/>
    <mergeCell ref="E21:K21"/>
    <mergeCell ref="H29:K29"/>
    <mergeCell ref="C33:F33"/>
    <mergeCell ref="J55:K55"/>
    <mergeCell ref="G3:H3"/>
    <mergeCell ref="H31:K31"/>
    <mergeCell ref="C35:F35"/>
    <mergeCell ref="J54:K54"/>
    <mergeCell ref="D54:I54"/>
    <mergeCell ref="C25:F25"/>
    <mergeCell ref="B2:K2"/>
    <mergeCell ref="B42:K42"/>
    <mergeCell ref="J47:K47"/>
    <mergeCell ref="J56:K56"/>
    <mergeCell ref="J43:K43"/>
    <mergeCell ref="D46:I46"/>
    <mergeCell ref="H32:K32"/>
  </mergeCells>
  <pageMargins left="0.3" right="0.3" top="0.3" bottom="0.3" header="0.15" footer="0.15"/>
  <pageSetup orientation="portrait" paperSize="9" fitToHeight="1" fitToWidth="1"/>
</worksheet>
</file>

<file path=xl/worksheets/sheet8.xml><?xml version="1.0" encoding="utf-8"?>
<worksheet xmlns="http://schemas.openxmlformats.org/spreadsheetml/2006/main">
  <sheetPr>
    <tabColor rgb="FFA84B2F"/>
    <outlinePr summaryBelow="1" summaryRight="1"/>
    <pageSetUpPr fitToPage="1"/>
  </sheetPr>
  <dimension ref="B2:K60"/>
  <sheetViews>
    <sheetView showGridLines="0" workbookViewId="0">
      <selection activeCell="A1" sqref="A1"/>
    </sheetView>
  </sheetViews>
  <sheetFormatPr baseColWidth="8" defaultRowHeight="15"/>
  <cols>
    <col width="3" customWidth="1" min="1" max="1"/>
    <col width="18" customWidth="1" min="2" max="2"/>
    <col width="16" customWidth="1" min="3" max="3"/>
    <col width="14" customWidth="1" min="4" max="4"/>
    <col width="15" customWidth="1" min="5" max="5"/>
    <col width="14" customWidth="1" min="6" max="6"/>
    <col width="13" customWidth="1" min="7" max="7"/>
    <col width="14" customWidth="1" min="8" max="8"/>
    <col width="14" customWidth="1" min="9" max="9"/>
    <col width="24" customWidth="1" min="10" max="10"/>
    <col width="32" customWidth="1" min="11" max="11"/>
  </cols>
  <sheetData>
    <row r="2" ht="28" customHeight="1">
      <c r="B2" s="1" t="inlineStr">
        <is>
          <t>Portfolio (municipal mode)</t>
        </is>
      </c>
      <c r="C2" s="2" t="n"/>
      <c r="D2" s="2" t="n"/>
      <c r="E2" s="2" t="n"/>
      <c r="F2" s="2" t="n"/>
      <c r="G2" s="2" t="n"/>
      <c r="H2" s="2" t="n"/>
      <c r="I2" s="2" t="n"/>
      <c r="J2" s="2" t="n"/>
      <c r="K2" s="2" t="n"/>
    </row>
    <row r="4" ht="18" customHeight="1">
      <c r="B4" s="10" t="inlineStr">
        <is>
          <t>Facilities on this system:</t>
        </is>
      </c>
      <c r="D4" s="84">
        <f>COUNTIFS($B$9:$B$58,"&lt;&gt;n/a",$B$9:$B$58,"&lt;&gt;")</f>
        <v/>
      </c>
      <c r="F4" s="85" t="inlineStr">
        <is>
          <t>System headroom (MVA):</t>
        </is>
      </c>
      <c r="H4" s="86" t="n">
        <v>300</v>
      </c>
    </row>
    <row r="5" ht="18" customHeight="1">
      <c r="B5" s="10" t="inlineStr">
        <is>
          <t>Assessed cumulatively:</t>
        </is>
      </c>
      <c r="D5" s="84">
        <f>COUNTIF($H$9:$H$58,"yes")</f>
        <v/>
      </c>
    </row>
    <row r="6" ht="15" customHeight="1">
      <c r="B6" s="87" t="inlineStr">
        <is>
          <t>if the second number is zero, that is the finding, and it is the expected one.</t>
        </is>
      </c>
    </row>
    <row r="7" ht="6" customHeight="1"/>
    <row r="8" ht="42" customHeight="1">
      <c r="B8" s="50" t="inlineStr">
        <is>
          <t>Facility (name or erf)</t>
        </is>
      </c>
      <c r="C8" s="50" t="inlineStr">
        <is>
          <t>Basis of load figure</t>
        </is>
      </c>
      <c r="D8" s="50" t="inlineStr">
        <is>
          <t>Contracted draw (MVA)</t>
        </is>
      </c>
      <c r="E8" s="50" t="inlineStr">
        <is>
          <t>Stated annual electricity (GWh)</t>
        </is>
      </c>
      <c r="F8" s="50" t="inlineStr">
        <is>
          <t>Stated water (Ml/yr)</t>
        </is>
      </c>
      <c r="G8" s="50" t="inlineStr">
        <is>
          <t>Cooling design stated?</t>
        </is>
      </c>
      <c r="H8" s="50" t="inlineStr">
        <is>
          <t>Cumulative assessment exists?</t>
        </is>
      </c>
      <c r="I8" s="50" t="inlineStr">
        <is>
          <t>Post-approval figures reported?</t>
        </is>
      </c>
      <c r="J8" s="50" t="inlineStr">
        <is>
          <t>Source</t>
        </is>
      </c>
      <c r="K8" s="50" t="inlineStr">
        <is>
          <t>Note</t>
        </is>
      </c>
    </row>
    <row r="9" ht="24" customHeight="1">
      <c r="B9" s="51" t="inlineStr">
        <is>
          <t>Facility A</t>
        </is>
      </c>
      <c r="C9" s="51" t="inlineStr">
        <is>
          <t>application</t>
        </is>
      </c>
      <c r="D9" s="52" t="n">
        <v>120</v>
      </c>
      <c r="E9" s="52" t="n">
        <v>1090</v>
      </c>
      <c r="F9" s="52" t="n">
        <v>2400</v>
      </c>
      <c r="G9" s="51" t="inlineStr">
        <is>
          <t>yes</t>
        </is>
      </c>
      <c r="H9" s="51" t="inlineStr">
        <is>
          <t>no</t>
        </is>
      </c>
      <c r="I9" s="51" t="inlineStr">
        <is>
          <t>yes</t>
        </is>
      </c>
      <c r="J9" s="51" t="inlineStr">
        <is>
          <t>EXAMPLE: application annexures</t>
        </is>
      </c>
      <c r="K9" s="51" t="inlineStr">
        <is>
          <t>n/a</t>
        </is>
      </c>
    </row>
    <row r="10" ht="24" customHeight="1">
      <c r="B10" s="51" t="inlineStr">
        <is>
          <t>Facility B</t>
        </is>
      </c>
      <c r="C10" s="51" t="inlineStr">
        <is>
          <t>application</t>
        </is>
      </c>
      <c r="D10" s="52" t="n">
        <v>85</v>
      </c>
      <c r="E10" s="52" t="n">
        <v>720</v>
      </c>
      <c r="F10" s="52" t="n">
        <v>1550</v>
      </c>
      <c r="G10" s="51" t="inlineStr">
        <is>
          <t>yes</t>
        </is>
      </c>
      <c r="H10" s="51" t="inlineStr">
        <is>
          <t>no</t>
        </is>
      </c>
      <c r="I10" s="51" t="inlineStr">
        <is>
          <t>no</t>
        </is>
      </c>
      <c r="J10" s="51" t="inlineStr">
        <is>
          <t>EXAMPLE: application annexures</t>
        </is>
      </c>
      <c r="K10" s="51" t="inlineStr">
        <is>
          <t>Post-approval figures not yet reported.</t>
        </is>
      </c>
    </row>
    <row r="11" ht="24" customHeight="1">
      <c r="B11" s="51" t="inlineStr">
        <is>
          <t>Facility C</t>
        </is>
      </c>
      <c r="C11" s="51" t="inlineStr">
        <is>
          <t>application</t>
        </is>
      </c>
      <c r="D11" s="52" t="n">
        <v>60</v>
      </c>
      <c r="E11" s="52" t="n">
        <v>480</v>
      </c>
      <c r="F11" s="51" t="inlineStr">
        <is>
          <t>n/a (not stated)</t>
        </is>
      </c>
      <c r="G11" s="51" t="inlineStr">
        <is>
          <t>no</t>
        </is>
      </c>
      <c r="H11" s="51" t="inlineStr">
        <is>
          <t>no</t>
        </is>
      </c>
      <c r="I11" s="51" t="inlineStr">
        <is>
          <t>no</t>
        </is>
      </c>
      <c r="J11" s="51" t="inlineStr">
        <is>
          <t>EXAMPLE: application annexures</t>
        </is>
      </c>
      <c r="K11" s="51" t="inlineStr">
        <is>
          <t>Cooling design not stated: the spread is the finding.</t>
        </is>
      </c>
    </row>
    <row r="12" ht="24" customHeight="1">
      <c r="B12" s="51" t="inlineStr">
        <is>
          <t>Facility D</t>
        </is>
      </c>
      <c r="C12" s="51" t="inlineStr">
        <is>
          <t>contracted</t>
        </is>
      </c>
      <c r="D12" s="52" t="n">
        <v>45</v>
      </c>
      <c r="E12" s="51" t="inlineStr">
        <is>
          <t>n/a (not stated)</t>
        </is>
      </c>
      <c r="F12" s="51" t="inlineStr">
        <is>
          <t>n/a (not stated)</t>
        </is>
      </c>
      <c r="G12" s="51" t="inlineStr">
        <is>
          <t>n/a</t>
        </is>
      </c>
      <c r="H12" s="51" t="inlineStr">
        <is>
          <t>unknown</t>
        </is>
      </c>
      <c r="I12" s="51" t="inlineStr">
        <is>
          <t>not yet</t>
        </is>
      </c>
      <c r="J12" s="51" t="inlineStr">
        <is>
          <t>EXAMPLE: utility connection agreement</t>
        </is>
      </c>
      <c r="K12" s="51" t="inlineStr">
        <is>
          <t>Connection agreement only; no application figures published.</t>
        </is>
      </c>
    </row>
    <row r="13" ht="24" customHeight="1">
      <c r="B13" s="51" t="inlineStr">
        <is>
          <t>Facility E</t>
        </is>
      </c>
      <c r="C13" s="51" t="inlineStr">
        <is>
          <t>announcement</t>
        </is>
      </c>
      <c r="D13" s="52" t="n">
        <v>90</v>
      </c>
      <c r="E13" s="52" t="n">
        <v>850</v>
      </c>
      <c r="F13" s="52" t="n">
        <v>1300</v>
      </c>
      <c r="G13" s="51" t="inlineStr">
        <is>
          <t>yes</t>
        </is>
      </c>
      <c r="H13" s="51" t="inlineStr">
        <is>
          <t>unknown</t>
        </is>
      </c>
      <c r="I13" s="51" t="inlineStr">
        <is>
          <t>not yet</t>
        </is>
      </c>
      <c r="J13" s="51" t="inlineStr">
        <is>
          <t>EXAMPLE: press announcement</t>
        </is>
      </c>
      <c r="K13" s="51" t="inlineStr">
        <is>
          <t>announcement basis: do not sum; shown for the exception report</t>
        </is>
      </c>
    </row>
    <row r="14" ht="15" customHeight="1">
      <c r="B14" s="55" t="inlineStr">
        <is>
          <t>n/a</t>
        </is>
      </c>
      <c r="C14" s="55" t="inlineStr">
        <is>
          <t>n/a</t>
        </is>
      </c>
      <c r="D14" s="55" t="inlineStr">
        <is>
          <t>n/a</t>
        </is>
      </c>
      <c r="E14" s="55" t="inlineStr">
        <is>
          <t>n/a</t>
        </is>
      </c>
      <c r="F14" s="55" t="inlineStr">
        <is>
          <t>n/a</t>
        </is>
      </c>
      <c r="G14" s="9" t="n"/>
      <c r="H14" s="9" t="n"/>
      <c r="I14" s="9" t="n"/>
      <c r="J14" s="55" t="inlineStr">
        <is>
          <t>n/a</t>
        </is>
      </c>
      <c r="K14" s="55" t="inlineStr">
        <is>
          <t>n/a</t>
        </is>
      </c>
    </row>
    <row r="15" ht="15" customHeight="1">
      <c r="B15" s="55" t="inlineStr">
        <is>
          <t>n/a</t>
        </is>
      </c>
      <c r="C15" s="55" t="inlineStr">
        <is>
          <t>n/a</t>
        </is>
      </c>
      <c r="D15" s="55" t="inlineStr">
        <is>
          <t>n/a</t>
        </is>
      </c>
      <c r="E15" s="55" t="inlineStr">
        <is>
          <t>n/a</t>
        </is>
      </c>
      <c r="F15" s="55" t="inlineStr">
        <is>
          <t>n/a</t>
        </is>
      </c>
      <c r="G15" s="9" t="n"/>
      <c r="H15" s="9" t="n"/>
      <c r="I15" s="9" t="n"/>
      <c r="J15" s="55" t="inlineStr">
        <is>
          <t>n/a</t>
        </is>
      </c>
      <c r="K15" s="55" t="inlineStr">
        <is>
          <t>n/a</t>
        </is>
      </c>
    </row>
    <row r="16" ht="15" customHeight="1">
      <c r="B16" s="55" t="inlineStr">
        <is>
          <t>n/a</t>
        </is>
      </c>
      <c r="C16" s="55" t="inlineStr">
        <is>
          <t>n/a</t>
        </is>
      </c>
      <c r="D16" s="55" t="inlineStr">
        <is>
          <t>n/a</t>
        </is>
      </c>
      <c r="E16" s="55" t="inlineStr">
        <is>
          <t>n/a</t>
        </is>
      </c>
      <c r="F16" s="55" t="inlineStr">
        <is>
          <t>n/a</t>
        </is>
      </c>
      <c r="G16" s="9" t="n"/>
      <c r="H16" s="9" t="n"/>
      <c r="I16" s="9" t="n"/>
      <c r="J16" s="55" t="inlineStr">
        <is>
          <t>n/a</t>
        </is>
      </c>
      <c r="K16" s="55" t="inlineStr">
        <is>
          <t>n/a</t>
        </is>
      </c>
    </row>
    <row r="17" ht="15" customHeight="1">
      <c r="B17" s="55" t="inlineStr">
        <is>
          <t>n/a</t>
        </is>
      </c>
      <c r="C17" s="55" t="inlineStr">
        <is>
          <t>n/a</t>
        </is>
      </c>
      <c r="D17" s="55" t="inlineStr">
        <is>
          <t>n/a</t>
        </is>
      </c>
      <c r="E17" s="55" t="inlineStr">
        <is>
          <t>n/a</t>
        </is>
      </c>
      <c r="F17" s="55" t="inlineStr">
        <is>
          <t>n/a</t>
        </is>
      </c>
      <c r="G17" s="9" t="n"/>
      <c r="H17" s="9" t="n"/>
      <c r="I17" s="9" t="n"/>
      <c r="J17" s="55" t="inlineStr">
        <is>
          <t>n/a</t>
        </is>
      </c>
      <c r="K17" s="55" t="inlineStr">
        <is>
          <t>n/a</t>
        </is>
      </c>
    </row>
    <row r="18" ht="15" customHeight="1">
      <c r="B18" s="55" t="inlineStr">
        <is>
          <t>n/a</t>
        </is>
      </c>
      <c r="C18" s="55" t="inlineStr">
        <is>
          <t>n/a</t>
        </is>
      </c>
      <c r="D18" s="55" t="inlineStr">
        <is>
          <t>n/a</t>
        </is>
      </c>
      <c r="E18" s="55" t="inlineStr">
        <is>
          <t>n/a</t>
        </is>
      </c>
      <c r="F18" s="55" t="inlineStr">
        <is>
          <t>n/a</t>
        </is>
      </c>
      <c r="G18" s="9" t="n"/>
      <c r="H18" s="9" t="n"/>
      <c r="I18" s="9" t="n"/>
      <c r="J18" s="55" t="inlineStr">
        <is>
          <t>n/a</t>
        </is>
      </c>
      <c r="K18" s="55" t="inlineStr">
        <is>
          <t>n/a</t>
        </is>
      </c>
    </row>
    <row r="19" ht="15" customHeight="1">
      <c r="B19" s="55" t="inlineStr">
        <is>
          <t>n/a</t>
        </is>
      </c>
      <c r="C19" s="55" t="inlineStr">
        <is>
          <t>n/a</t>
        </is>
      </c>
      <c r="D19" s="55" t="inlineStr">
        <is>
          <t>n/a</t>
        </is>
      </c>
      <c r="E19" s="55" t="inlineStr">
        <is>
          <t>n/a</t>
        </is>
      </c>
      <c r="F19" s="55" t="inlineStr">
        <is>
          <t>n/a</t>
        </is>
      </c>
      <c r="G19" s="9" t="n"/>
      <c r="H19" s="9" t="n"/>
      <c r="I19" s="9" t="n"/>
      <c r="J19" s="55" t="inlineStr">
        <is>
          <t>n/a</t>
        </is>
      </c>
      <c r="K19" s="55" t="inlineStr">
        <is>
          <t>n/a</t>
        </is>
      </c>
    </row>
    <row r="20" ht="15" customHeight="1">
      <c r="B20" s="55" t="inlineStr">
        <is>
          <t>n/a</t>
        </is>
      </c>
      <c r="C20" s="55" t="inlineStr">
        <is>
          <t>n/a</t>
        </is>
      </c>
      <c r="D20" s="55" t="inlineStr">
        <is>
          <t>n/a</t>
        </is>
      </c>
      <c r="E20" s="55" t="inlineStr">
        <is>
          <t>n/a</t>
        </is>
      </c>
      <c r="F20" s="55" t="inlineStr">
        <is>
          <t>n/a</t>
        </is>
      </c>
      <c r="G20" s="9" t="n"/>
      <c r="H20" s="9" t="n"/>
      <c r="I20" s="9" t="n"/>
      <c r="J20" s="55" t="inlineStr">
        <is>
          <t>n/a</t>
        </is>
      </c>
      <c r="K20" s="55" t="inlineStr">
        <is>
          <t>n/a</t>
        </is>
      </c>
    </row>
    <row r="21" ht="15" customHeight="1">
      <c r="B21" s="55" t="inlineStr">
        <is>
          <t>n/a</t>
        </is>
      </c>
      <c r="C21" s="55" t="inlineStr">
        <is>
          <t>n/a</t>
        </is>
      </c>
      <c r="D21" s="55" t="inlineStr">
        <is>
          <t>n/a</t>
        </is>
      </c>
      <c r="E21" s="55" t="inlineStr">
        <is>
          <t>n/a</t>
        </is>
      </c>
      <c r="F21" s="55" t="inlineStr">
        <is>
          <t>n/a</t>
        </is>
      </c>
      <c r="G21" s="9" t="n"/>
      <c r="H21" s="9" t="n"/>
      <c r="I21" s="9" t="n"/>
      <c r="J21" s="55" t="inlineStr">
        <is>
          <t>n/a</t>
        </is>
      </c>
      <c r="K21" s="55" t="inlineStr">
        <is>
          <t>n/a</t>
        </is>
      </c>
    </row>
    <row r="22" ht="15" customHeight="1">
      <c r="B22" s="55" t="inlineStr">
        <is>
          <t>n/a</t>
        </is>
      </c>
      <c r="C22" s="55" t="inlineStr">
        <is>
          <t>n/a</t>
        </is>
      </c>
      <c r="D22" s="55" t="inlineStr">
        <is>
          <t>n/a</t>
        </is>
      </c>
      <c r="E22" s="55" t="inlineStr">
        <is>
          <t>n/a</t>
        </is>
      </c>
      <c r="F22" s="55" t="inlineStr">
        <is>
          <t>n/a</t>
        </is>
      </c>
      <c r="G22" s="9" t="n"/>
      <c r="H22" s="9" t="n"/>
      <c r="I22" s="9" t="n"/>
      <c r="J22" s="55" t="inlineStr">
        <is>
          <t>n/a</t>
        </is>
      </c>
      <c r="K22" s="55" t="inlineStr">
        <is>
          <t>n/a</t>
        </is>
      </c>
    </row>
    <row r="23" ht="15" customHeight="1">
      <c r="B23" s="55" t="inlineStr">
        <is>
          <t>n/a</t>
        </is>
      </c>
      <c r="C23" s="55" t="inlineStr">
        <is>
          <t>n/a</t>
        </is>
      </c>
      <c r="D23" s="55" t="inlineStr">
        <is>
          <t>n/a</t>
        </is>
      </c>
      <c r="E23" s="55" t="inlineStr">
        <is>
          <t>n/a</t>
        </is>
      </c>
      <c r="F23" s="55" t="inlineStr">
        <is>
          <t>n/a</t>
        </is>
      </c>
      <c r="G23" s="9" t="n"/>
      <c r="H23" s="9" t="n"/>
      <c r="I23" s="9" t="n"/>
      <c r="J23" s="55" t="inlineStr">
        <is>
          <t>n/a</t>
        </is>
      </c>
      <c r="K23" s="55" t="inlineStr">
        <is>
          <t>n/a</t>
        </is>
      </c>
    </row>
    <row r="24" ht="15" customHeight="1">
      <c r="B24" s="55" t="inlineStr">
        <is>
          <t>n/a</t>
        </is>
      </c>
      <c r="C24" s="55" t="inlineStr">
        <is>
          <t>n/a</t>
        </is>
      </c>
      <c r="D24" s="55" t="inlineStr">
        <is>
          <t>n/a</t>
        </is>
      </c>
      <c r="E24" s="55" t="inlineStr">
        <is>
          <t>n/a</t>
        </is>
      </c>
      <c r="F24" s="55" t="inlineStr">
        <is>
          <t>n/a</t>
        </is>
      </c>
      <c r="G24" s="9" t="n"/>
      <c r="H24" s="9" t="n"/>
      <c r="I24" s="9" t="n"/>
      <c r="J24" s="55" t="inlineStr">
        <is>
          <t>n/a</t>
        </is>
      </c>
      <c r="K24" s="55" t="inlineStr">
        <is>
          <t>n/a</t>
        </is>
      </c>
    </row>
    <row r="25" ht="15" customHeight="1">
      <c r="B25" s="55" t="inlineStr">
        <is>
          <t>n/a</t>
        </is>
      </c>
      <c r="C25" s="55" t="inlineStr">
        <is>
          <t>n/a</t>
        </is>
      </c>
      <c r="D25" s="55" t="inlineStr">
        <is>
          <t>n/a</t>
        </is>
      </c>
      <c r="E25" s="55" t="inlineStr">
        <is>
          <t>n/a</t>
        </is>
      </c>
      <c r="F25" s="55" t="inlineStr">
        <is>
          <t>n/a</t>
        </is>
      </c>
      <c r="G25" s="9" t="n"/>
      <c r="H25" s="9" t="n"/>
      <c r="I25" s="9" t="n"/>
      <c r="J25" s="55" t="inlineStr">
        <is>
          <t>n/a</t>
        </is>
      </c>
      <c r="K25" s="55" t="inlineStr">
        <is>
          <t>n/a</t>
        </is>
      </c>
    </row>
    <row r="26" ht="15" customHeight="1">
      <c r="B26" s="55" t="inlineStr">
        <is>
          <t>n/a</t>
        </is>
      </c>
      <c r="C26" s="55" t="inlineStr">
        <is>
          <t>n/a</t>
        </is>
      </c>
      <c r="D26" s="55" t="inlineStr">
        <is>
          <t>n/a</t>
        </is>
      </c>
      <c r="E26" s="55" t="inlineStr">
        <is>
          <t>n/a</t>
        </is>
      </c>
      <c r="F26" s="55" t="inlineStr">
        <is>
          <t>n/a</t>
        </is>
      </c>
      <c r="G26" s="9" t="n"/>
      <c r="H26" s="9" t="n"/>
      <c r="I26" s="9" t="n"/>
      <c r="J26" s="55" t="inlineStr">
        <is>
          <t>n/a</t>
        </is>
      </c>
      <c r="K26" s="55" t="inlineStr">
        <is>
          <t>n/a</t>
        </is>
      </c>
    </row>
    <row r="27" ht="15" customHeight="1">
      <c r="B27" s="55" t="inlineStr">
        <is>
          <t>n/a</t>
        </is>
      </c>
      <c r="C27" s="55" t="inlineStr">
        <is>
          <t>n/a</t>
        </is>
      </c>
      <c r="D27" s="55" t="inlineStr">
        <is>
          <t>n/a</t>
        </is>
      </c>
      <c r="E27" s="55" t="inlineStr">
        <is>
          <t>n/a</t>
        </is>
      </c>
      <c r="F27" s="55" t="inlineStr">
        <is>
          <t>n/a</t>
        </is>
      </c>
      <c r="G27" s="9" t="n"/>
      <c r="H27" s="9" t="n"/>
      <c r="I27" s="9" t="n"/>
      <c r="J27" s="55" t="inlineStr">
        <is>
          <t>n/a</t>
        </is>
      </c>
      <c r="K27" s="55" t="inlineStr">
        <is>
          <t>n/a</t>
        </is>
      </c>
    </row>
    <row r="28" ht="15" customHeight="1">
      <c r="B28" s="55" t="inlineStr">
        <is>
          <t>n/a</t>
        </is>
      </c>
      <c r="C28" s="55" t="inlineStr">
        <is>
          <t>n/a</t>
        </is>
      </c>
      <c r="D28" s="55" t="inlineStr">
        <is>
          <t>n/a</t>
        </is>
      </c>
      <c r="E28" s="55" t="inlineStr">
        <is>
          <t>n/a</t>
        </is>
      </c>
      <c r="F28" s="55" t="inlineStr">
        <is>
          <t>n/a</t>
        </is>
      </c>
      <c r="G28" s="9" t="n"/>
      <c r="H28" s="9" t="n"/>
      <c r="I28" s="9" t="n"/>
      <c r="J28" s="55" t="inlineStr">
        <is>
          <t>n/a</t>
        </is>
      </c>
      <c r="K28" s="55" t="inlineStr">
        <is>
          <t>n/a</t>
        </is>
      </c>
    </row>
    <row r="29" ht="15" customHeight="1">
      <c r="B29" s="55" t="inlineStr">
        <is>
          <t>n/a</t>
        </is>
      </c>
      <c r="C29" s="55" t="inlineStr">
        <is>
          <t>n/a</t>
        </is>
      </c>
      <c r="D29" s="55" t="inlineStr">
        <is>
          <t>n/a</t>
        </is>
      </c>
      <c r="E29" s="55" t="inlineStr">
        <is>
          <t>n/a</t>
        </is>
      </c>
      <c r="F29" s="55" t="inlineStr">
        <is>
          <t>n/a</t>
        </is>
      </c>
      <c r="G29" s="9" t="n"/>
      <c r="H29" s="9" t="n"/>
      <c r="I29" s="9" t="n"/>
      <c r="J29" s="55" t="inlineStr">
        <is>
          <t>n/a</t>
        </is>
      </c>
      <c r="K29" s="55" t="inlineStr">
        <is>
          <t>n/a</t>
        </is>
      </c>
    </row>
    <row r="30" ht="15" customHeight="1">
      <c r="B30" s="55" t="inlineStr">
        <is>
          <t>n/a</t>
        </is>
      </c>
      <c r="C30" s="55" t="inlineStr">
        <is>
          <t>n/a</t>
        </is>
      </c>
      <c r="D30" s="55" t="inlineStr">
        <is>
          <t>n/a</t>
        </is>
      </c>
      <c r="E30" s="55" t="inlineStr">
        <is>
          <t>n/a</t>
        </is>
      </c>
      <c r="F30" s="55" t="inlineStr">
        <is>
          <t>n/a</t>
        </is>
      </c>
      <c r="G30" s="9" t="n"/>
      <c r="H30" s="9" t="n"/>
      <c r="I30" s="9" t="n"/>
      <c r="J30" s="55" t="inlineStr">
        <is>
          <t>n/a</t>
        </is>
      </c>
      <c r="K30" s="55" t="inlineStr">
        <is>
          <t>n/a</t>
        </is>
      </c>
    </row>
    <row r="31" ht="15" customHeight="1">
      <c r="B31" s="55" t="inlineStr">
        <is>
          <t>n/a</t>
        </is>
      </c>
      <c r="C31" s="55" t="inlineStr">
        <is>
          <t>n/a</t>
        </is>
      </c>
      <c r="D31" s="55" t="inlineStr">
        <is>
          <t>n/a</t>
        </is>
      </c>
      <c r="E31" s="55" t="inlineStr">
        <is>
          <t>n/a</t>
        </is>
      </c>
      <c r="F31" s="55" t="inlineStr">
        <is>
          <t>n/a</t>
        </is>
      </c>
      <c r="G31" s="9" t="n"/>
      <c r="H31" s="9" t="n"/>
      <c r="I31" s="9" t="n"/>
      <c r="J31" s="55" t="inlineStr">
        <is>
          <t>n/a</t>
        </is>
      </c>
      <c r="K31" s="55" t="inlineStr">
        <is>
          <t>n/a</t>
        </is>
      </c>
    </row>
    <row r="32" ht="15" customHeight="1">
      <c r="B32" s="55" t="inlineStr">
        <is>
          <t>n/a</t>
        </is>
      </c>
      <c r="C32" s="55" t="inlineStr">
        <is>
          <t>n/a</t>
        </is>
      </c>
      <c r="D32" s="55" t="inlineStr">
        <is>
          <t>n/a</t>
        </is>
      </c>
      <c r="E32" s="55" t="inlineStr">
        <is>
          <t>n/a</t>
        </is>
      </c>
      <c r="F32" s="55" t="inlineStr">
        <is>
          <t>n/a</t>
        </is>
      </c>
      <c r="G32" s="9" t="n"/>
      <c r="H32" s="9" t="n"/>
      <c r="I32" s="9" t="n"/>
      <c r="J32" s="55" t="inlineStr">
        <is>
          <t>n/a</t>
        </is>
      </c>
      <c r="K32" s="55" t="inlineStr">
        <is>
          <t>n/a</t>
        </is>
      </c>
    </row>
    <row r="33" ht="15" customHeight="1">
      <c r="B33" s="55" t="inlineStr">
        <is>
          <t>n/a</t>
        </is>
      </c>
      <c r="C33" s="55" t="inlineStr">
        <is>
          <t>n/a</t>
        </is>
      </c>
      <c r="D33" s="55" t="inlineStr">
        <is>
          <t>n/a</t>
        </is>
      </c>
      <c r="E33" s="55" t="inlineStr">
        <is>
          <t>n/a</t>
        </is>
      </c>
      <c r="F33" s="55" t="inlineStr">
        <is>
          <t>n/a</t>
        </is>
      </c>
      <c r="G33" s="9" t="n"/>
      <c r="H33" s="9" t="n"/>
      <c r="I33" s="9" t="n"/>
      <c r="J33" s="55" t="inlineStr">
        <is>
          <t>n/a</t>
        </is>
      </c>
      <c r="K33" s="55" t="inlineStr">
        <is>
          <t>n/a</t>
        </is>
      </c>
    </row>
    <row r="34" ht="15" customHeight="1">
      <c r="B34" s="55" t="inlineStr">
        <is>
          <t>n/a</t>
        </is>
      </c>
      <c r="C34" s="55" t="inlineStr">
        <is>
          <t>n/a</t>
        </is>
      </c>
      <c r="D34" s="55" t="inlineStr">
        <is>
          <t>n/a</t>
        </is>
      </c>
      <c r="E34" s="55" t="inlineStr">
        <is>
          <t>n/a</t>
        </is>
      </c>
      <c r="F34" s="55" t="inlineStr">
        <is>
          <t>n/a</t>
        </is>
      </c>
      <c r="G34" s="9" t="n"/>
      <c r="H34" s="9" t="n"/>
      <c r="I34" s="9" t="n"/>
      <c r="J34" s="55" t="inlineStr">
        <is>
          <t>n/a</t>
        </is>
      </c>
      <c r="K34" s="55" t="inlineStr">
        <is>
          <t>n/a</t>
        </is>
      </c>
    </row>
    <row r="35" ht="15" customHeight="1">
      <c r="B35" s="55" t="inlineStr">
        <is>
          <t>n/a</t>
        </is>
      </c>
      <c r="C35" s="55" t="inlineStr">
        <is>
          <t>n/a</t>
        </is>
      </c>
      <c r="D35" s="55" t="inlineStr">
        <is>
          <t>n/a</t>
        </is>
      </c>
      <c r="E35" s="55" t="inlineStr">
        <is>
          <t>n/a</t>
        </is>
      </c>
      <c r="F35" s="55" t="inlineStr">
        <is>
          <t>n/a</t>
        </is>
      </c>
      <c r="G35" s="9" t="n"/>
      <c r="H35" s="9" t="n"/>
      <c r="I35" s="9" t="n"/>
      <c r="J35" s="55" t="inlineStr">
        <is>
          <t>n/a</t>
        </is>
      </c>
      <c r="K35" s="55" t="inlineStr">
        <is>
          <t>n/a</t>
        </is>
      </c>
    </row>
    <row r="36" ht="15" customHeight="1">
      <c r="B36" s="55" t="inlineStr">
        <is>
          <t>n/a</t>
        </is>
      </c>
      <c r="C36" s="55" t="inlineStr">
        <is>
          <t>n/a</t>
        </is>
      </c>
      <c r="D36" s="55" t="inlineStr">
        <is>
          <t>n/a</t>
        </is>
      </c>
      <c r="E36" s="55" t="inlineStr">
        <is>
          <t>n/a</t>
        </is>
      </c>
      <c r="F36" s="55" t="inlineStr">
        <is>
          <t>n/a</t>
        </is>
      </c>
      <c r="G36" s="9" t="n"/>
      <c r="H36" s="9" t="n"/>
      <c r="I36" s="9" t="n"/>
      <c r="J36" s="55" t="inlineStr">
        <is>
          <t>n/a</t>
        </is>
      </c>
      <c r="K36" s="55" t="inlineStr">
        <is>
          <t>n/a</t>
        </is>
      </c>
    </row>
    <row r="37" ht="15" customHeight="1">
      <c r="B37" s="55" t="inlineStr">
        <is>
          <t>n/a</t>
        </is>
      </c>
      <c r="C37" s="55" t="inlineStr">
        <is>
          <t>n/a</t>
        </is>
      </c>
      <c r="D37" s="55" t="inlineStr">
        <is>
          <t>n/a</t>
        </is>
      </c>
      <c r="E37" s="55" t="inlineStr">
        <is>
          <t>n/a</t>
        </is>
      </c>
      <c r="F37" s="55" t="inlineStr">
        <is>
          <t>n/a</t>
        </is>
      </c>
      <c r="G37" s="9" t="n"/>
      <c r="H37" s="9" t="n"/>
      <c r="I37" s="9" t="n"/>
      <c r="J37" s="55" t="inlineStr">
        <is>
          <t>n/a</t>
        </is>
      </c>
      <c r="K37" s="55" t="inlineStr">
        <is>
          <t>n/a</t>
        </is>
      </c>
    </row>
    <row r="38" ht="15" customHeight="1">
      <c r="B38" s="55" t="inlineStr">
        <is>
          <t>n/a</t>
        </is>
      </c>
      <c r="C38" s="55" t="inlineStr">
        <is>
          <t>n/a</t>
        </is>
      </c>
      <c r="D38" s="55" t="inlineStr">
        <is>
          <t>n/a</t>
        </is>
      </c>
      <c r="E38" s="55" t="inlineStr">
        <is>
          <t>n/a</t>
        </is>
      </c>
      <c r="F38" s="55" t="inlineStr">
        <is>
          <t>n/a</t>
        </is>
      </c>
      <c r="G38" s="9" t="n"/>
      <c r="H38" s="9" t="n"/>
      <c r="I38" s="9" t="n"/>
      <c r="J38" s="55" t="inlineStr">
        <is>
          <t>n/a</t>
        </is>
      </c>
      <c r="K38" s="55" t="inlineStr">
        <is>
          <t>n/a</t>
        </is>
      </c>
    </row>
    <row r="39" ht="15" customHeight="1">
      <c r="B39" s="55" t="inlineStr">
        <is>
          <t>n/a</t>
        </is>
      </c>
      <c r="C39" s="55" t="inlineStr">
        <is>
          <t>n/a</t>
        </is>
      </c>
      <c r="D39" s="55" t="inlineStr">
        <is>
          <t>n/a</t>
        </is>
      </c>
      <c r="E39" s="55" t="inlineStr">
        <is>
          <t>n/a</t>
        </is>
      </c>
      <c r="F39" s="55" t="inlineStr">
        <is>
          <t>n/a</t>
        </is>
      </c>
      <c r="G39" s="9" t="n"/>
      <c r="H39" s="9" t="n"/>
      <c r="I39" s="9" t="n"/>
      <c r="J39" s="55" t="inlineStr">
        <is>
          <t>n/a</t>
        </is>
      </c>
      <c r="K39" s="55" t="inlineStr">
        <is>
          <t>n/a</t>
        </is>
      </c>
    </row>
    <row r="40" ht="15" customHeight="1">
      <c r="B40" s="55" t="inlineStr">
        <is>
          <t>n/a</t>
        </is>
      </c>
      <c r="C40" s="55" t="inlineStr">
        <is>
          <t>n/a</t>
        </is>
      </c>
      <c r="D40" s="55" t="inlineStr">
        <is>
          <t>n/a</t>
        </is>
      </c>
      <c r="E40" s="55" t="inlineStr">
        <is>
          <t>n/a</t>
        </is>
      </c>
      <c r="F40" s="55" t="inlineStr">
        <is>
          <t>n/a</t>
        </is>
      </c>
      <c r="G40" s="9" t="n"/>
      <c r="H40" s="9" t="n"/>
      <c r="I40" s="9" t="n"/>
      <c r="J40" s="55" t="inlineStr">
        <is>
          <t>n/a</t>
        </is>
      </c>
      <c r="K40" s="55" t="inlineStr">
        <is>
          <t>n/a</t>
        </is>
      </c>
    </row>
    <row r="41" ht="15" customHeight="1">
      <c r="B41" s="55" t="inlineStr">
        <is>
          <t>n/a</t>
        </is>
      </c>
      <c r="C41" s="55" t="inlineStr">
        <is>
          <t>n/a</t>
        </is>
      </c>
      <c r="D41" s="55" t="inlineStr">
        <is>
          <t>n/a</t>
        </is>
      </c>
      <c r="E41" s="55" t="inlineStr">
        <is>
          <t>n/a</t>
        </is>
      </c>
      <c r="F41" s="55" t="inlineStr">
        <is>
          <t>n/a</t>
        </is>
      </c>
      <c r="G41" s="9" t="n"/>
      <c r="H41" s="9" t="n"/>
      <c r="I41" s="9" t="n"/>
      <c r="J41" s="55" t="inlineStr">
        <is>
          <t>n/a</t>
        </is>
      </c>
      <c r="K41" s="55" t="inlineStr">
        <is>
          <t>n/a</t>
        </is>
      </c>
    </row>
    <row r="42" ht="15" customHeight="1">
      <c r="B42" s="55" t="inlineStr">
        <is>
          <t>n/a</t>
        </is>
      </c>
      <c r="C42" s="55" t="inlineStr">
        <is>
          <t>n/a</t>
        </is>
      </c>
      <c r="D42" s="55" t="inlineStr">
        <is>
          <t>n/a</t>
        </is>
      </c>
      <c r="E42" s="55" t="inlineStr">
        <is>
          <t>n/a</t>
        </is>
      </c>
      <c r="F42" s="55" t="inlineStr">
        <is>
          <t>n/a</t>
        </is>
      </c>
      <c r="G42" s="9" t="n"/>
      <c r="H42" s="9" t="n"/>
      <c r="I42" s="9" t="n"/>
      <c r="J42" s="55" t="inlineStr">
        <is>
          <t>n/a</t>
        </is>
      </c>
      <c r="K42" s="55" t="inlineStr">
        <is>
          <t>n/a</t>
        </is>
      </c>
    </row>
    <row r="43" ht="15" customHeight="1">
      <c r="B43" s="55" t="inlineStr">
        <is>
          <t>n/a</t>
        </is>
      </c>
      <c r="C43" s="55" t="inlineStr">
        <is>
          <t>n/a</t>
        </is>
      </c>
      <c r="D43" s="55" t="inlineStr">
        <is>
          <t>n/a</t>
        </is>
      </c>
      <c r="E43" s="55" t="inlineStr">
        <is>
          <t>n/a</t>
        </is>
      </c>
      <c r="F43" s="55" t="inlineStr">
        <is>
          <t>n/a</t>
        </is>
      </c>
      <c r="G43" s="9" t="n"/>
      <c r="H43" s="9" t="n"/>
      <c r="I43" s="9" t="n"/>
      <c r="J43" s="55" t="inlineStr">
        <is>
          <t>n/a</t>
        </is>
      </c>
      <c r="K43" s="55" t="inlineStr">
        <is>
          <t>n/a</t>
        </is>
      </c>
    </row>
    <row r="44" ht="15" customHeight="1">
      <c r="B44" s="55" t="inlineStr">
        <is>
          <t>n/a</t>
        </is>
      </c>
      <c r="C44" s="55" t="inlineStr">
        <is>
          <t>n/a</t>
        </is>
      </c>
      <c r="D44" s="55" t="inlineStr">
        <is>
          <t>n/a</t>
        </is>
      </c>
      <c r="E44" s="55" t="inlineStr">
        <is>
          <t>n/a</t>
        </is>
      </c>
      <c r="F44" s="55" t="inlineStr">
        <is>
          <t>n/a</t>
        </is>
      </c>
      <c r="G44" s="9" t="n"/>
      <c r="H44" s="9" t="n"/>
      <c r="I44" s="9" t="n"/>
      <c r="J44" s="55" t="inlineStr">
        <is>
          <t>n/a</t>
        </is>
      </c>
      <c r="K44" s="55" t="inlineStr">
        <is>
          <t>n/a</t>
        </is>
      </c>
    </row>
    <row r="45" ht="15" customHeight="1">
      <c r="B45" s="55" t="inlineStr">
        <is>
          <t>n/a</t>
        </is>
      </c>
      <c r="C45" s="55" t="inlineStr">
        <is>
          <t>n/a</t>
        </is>
      </c>
      <c r="D45" s="55" t="inlineStr">
        <is>
          <t>n/a</t>
        </is>
      </c>
      <c r="E45" s="55" t="inlineStr">
        <is>
          <t>n/a</t>
        </is>
      </c>
      <c r="F45" s="55" t="inlineStr">
        <is>
          <t>n/a</t>
        </is>
      </c>
      <c r="G45" s="9" t="n"/>
      <c r="H45" s="9" t="n"/>
      <c r="I45" s="9" t="n"/>
      <c r="J45" s="55" t="inlineStr">
        <is>
          <t>n/a</t>
        </is>
      </c>
      <c r="K45" s="55" t="inlineStr">
        <is>
          <t>n/a</t>
        </is>
      </c>
    </row>
    <row r="46" ht="15" customHeight="1">
      <c r="B46" s="55" t="inlineStr">
        <is>
          <t>n/a</t>
        </is>
      </c>
      <c r="C46" s="55" t="inlineStr">
        <is>
          <t>n/a</t>
        </is>
      </c>
      <c r="D46" s="55" t="inlineStr">
        <is>
          <t>n/a</t>
        </is>
      </c>
      <c r="E46" s="55" t="inlineStr">
        <is>
          <t>n/a</t>
        </is>
      </c>
      <c r="F46" s="55" t="inlineStr">
        <is>
          <t>n/a</t>
        </is>
      </c>
      <c r="G46" s="9" t="n"/>
      <c r="H46" s="9" t="n"/>
      <c r="I46" s="9" t="n"/>
      <c r="J46" s="55" t="inlineStr">
        <is>
          <t>n/a</t>
        </is>
      </c>
      <c r="K46" s="55" t="inlineStr">
        <is>
          <t>n/a</t>
        </is>
      </c>
    </row>
    <row r="47" ht="15" customHeight="1">
      <c r="B47" s="55" t="inlineStr">
        <is>
          <t>n/a</t>
        </is>
      </c>
      <c r="C47" s="55" t="inlineStr">
        <is>
          <t>n/a</t>
        </is>
      </c>
      <c r="D47" s="55" t="inlineStr">
        <is>
          <t>n/a</t>
        </is>
      </c>
      <c r="E47" s="55" t="inlineStr">
        <is>
          <t>n/a</t>
        </is>
      </c>
      <c r="F47" s="55" t="inlineStr">
        <is>
          <t>n/a</t>
        </is>
      </c>
      <c r="G47" s="9" t="n"/>
      <c r="H47" s="9" t="n"/>
      <c r="I47" s="9" t="n"/>
      <c r="J47" s="55" t="inlineStr">
        <is>
          <t>n/a</t>
        </is>
      </c>
      <c r="K47" s="55" t="inlineStr">
        <is>
          <t>n/a</t>
        </is>
      </c>
    </row>
    <row r="48" ht="15" customHeight="1">
      <c r="B48" s="55" t="inlineStr">
        <is>
          <t>n/a</t>
        </is>
      </c>
      <c r="C48" s="55" t="inlineStr">
        <is>
          <t>n/a</t>
        </is>
      </c>
      <c r="D48" s="55" t="inlineStr">
        <is>
          <t>n/a</t>
        </is>
      </c>
      <c r="E48" s="55" t="inlineStr">
        <is>
          <t>n/a</t>
        </is>
      </c>
      <c r="F48" s="55" t="inlineStr">
        <is>
          <t>n/a</t>
        </is>
      </c>
      <c r="G48" s="9" t="n"/>
      <c r="H48" s="9" t="n"/>
      <c r="I48" s="9" t="n"/>
      <c r="J48" s="55" t="inlineStr">
        <is>
          <t>n/a</t>
        </is>
      </c>
      <c r="K48" s="55" t="inlineStr">
        <is>
          <t>n/a</t>
        </is>
      </c>
    </row>
    <row r="49" ht="15" customHeight="1">
      <c r="B49" s="55" t="inlineStr">
        <is>
          <t>n/a</t>
        </is>
      </c>
      <c r="C49" s="55" t="inlineStr">
        <is>
          <t>n/a</t>
        </is>
      </c>
      <c r="D49" s="55" t="inlineStr">
        <is>
          <t>n/a</t>
        </is>
      </c>
      <c r="E49" s="55" t="inlineStr">
        <is>
          <t>n/a</t>
        </is>
      </c>
      <c r="F49" s="55" t="inlineStr">
        <is>
          <t>n/a</t>
        </is>
      </c>
      <c r="G49" s="9" t="n"/>
      <c r="H49" s="9" t="n"/>
      <c r="I49" s="9" t="n"/>
      <c r="J49" s="55" t="inlineStr">
        <is>
          <t>n/a</t>
        </is>
      </c>
      <c r="K49" s="55" t="inlineStr">
        <is>
          <t>n/a</t>
        </is>
      </c>
    </row>
    <row r="50" ht="15" customHeight="1">
      <c r="B50" s="55" t="inlineStr">
        <is>
          <t>n/a</t>
        </is>
      </c>
      <c r="C50" s="55" t="inlineStr">
        <is>
          <t>n/a</t>
        </is>
      </c>
      <c r="D50" s="55" t="inlineStr">
        <is>
          <t>n/a</t>
        </is>
      </c>
      <c r="E50" s="55" t="inlineStr">
        <is>
          <t>n/a</t>
        </is>
      </c>
      <c r="F50" s="55" t="inlineStr">
        <is>
          <t>n/a</t>
        </is>
      </c>
      <c r="G50" s="9" t="n"/>
      <c r="H50" s="9" t="n"/>
      <c r="I50" s="9" t="n"/>
      <c r="J50" s="55" t="inlineStr">
        <is>
          <t>n/a</t>
        </is>
      </c>
      <c r="K50" s="55" t="inlineStr">
        <is>
          <t>n/a</t>
        </is>
      </c>
    </row>
    <row r="51" ht="15" customHeight="1">
      <c r="B51" s="55" t="inlineStr">
        <is>
          <t>n/a</t>
        </is>
      </c>
      <c r="C51" s="55" t="inlineStr">
        <is>
          <t>n/a</t>
        </is>
      </c>
      <c r="D51" s="55" t="inlineStr">
        <is>
          <t>n/a</t>
        </is>
      </c>
      <c r="E51" s="55" t="inlineStr">
        <is>
          <t>n/a</t>
        </is>
      </c>
      <c r="F51" s="55" t="inlineStr">
        <is>
          <t>n/a</t>
        </is>
      </c>
      <c r="G51" s="9" t="n"/>
      <c r="H51" s="9" t="n"/>
      <c r="I51" s="9" t="n"/>
      <c r="J51" s="55" t="inlineStr">
        <is>
          <t>n/a</t>
        </is>
      </c>
      <c r="K51" s="55" t="inlineStr">
        <is>
          <t>n/a</t>
        </is>
      </c>
    </row>
    <row r="52" ht="15" customHeight="1">
      <c r="B52" s="55" t="inlineStr">
        <is>
          <t>n/a</t>
        </is>
      </c>
      <c r="C52" s="55" t="inlineStr">
        <is>
          <t>n/a</t>
        </is>
      </c>
      <c r="D52" s="55" t="inlineStr">
        <is>
          <t>n/a</t>
        </is>
      </c>
      <c r="E52" s="55" t="inlineStr">
        <is>
          <t>n/a</t>
        </is>
      </c>
      <c r="F52" s="55" t="inlineStr">
        <is>
          <t>n/a</t>
        </is>
      </c>
      <c r="G52" s="9" t="n"/>
      <c r="H52" s="9" t="n"/>
      <c r="I52" s="9" t="n"/>
      <c r="J52" s="55" t="inlineStr">
        <is>
          <t>n/a</t>
        </is>
      </c>
      <c r="K52" s="55" t="inlineStr">
        <is>
          <t>n/a</t>
        </is>
      </c>
    </row>
    <row r="53" ht="15" customHeight="1">
      <c r="B53" s="55" t="inlineStr">
        <is>
          <t>n/a</t>
        </is>
      </c>
      <c r="C53" s="55" t="inlineStr">
        <is>
          <t>n/a</t>
        </is>
      </c>
      <c r="D53" s="55" t="inlineStr">
        <is>
          <t>n/a</t>
        </is>
      </c>
      <c r="E53" s="55" t="inlineStr">
        <is>
          <t>n/a</t>
        </is>
      </c>
      <c r="F53" s="55" t="inlineStr">
        <is>
          <t>n/a</t>
        </is>
      </c>
      <c r="G53" s="9" t="n"/>
      <c r="H53" s="9" t="n"/>
      <c r="I53" s="9" t="n"/>
      <c r="J53" s="55" t="inlineStr">
        <is>
          <t>n/a</t>
        </is>
      </c>
      <c r="K53" s="55" t="inlineStr">
        <is>
          <t>n/a</t>
        </is>
      </c>
    </row>
    <row r="54" ht="15" customHeight="1">
      <c r="B54" s="55" t="inlineStr">
        <is>
          <t>n/a</t>
        </is>
      </c>
      <c r="C54" s="55" t="inlineStr">
        <is>
          <t>n/a</t>
        </is>
      </c>
      <c r="D54" s="55" t="inlineStr">
        <is>
          <t>n/a</t>
        </is>
      </c>
      <c r="E54" s="55" t="inlineStr">
        <is>
          <t>n/a</t>
        </is>
      </c>
      <c r="F54" s="55" t="inlineStr">
        <is>
          <t>n/a</t>
        </is>
      </c>
      <c r="G54" s="9" t="n"/>
      <c r="H54" s="9" t="n"/>
      <c r="I54" s="9" t="n"/>
      <c r="J54" s="55" t="inlineStr">
        <is>
          <t>n/a</t>
        </is>
      </c>
      <c r="K54" s="55" t="inlineStr">
        <is>
          <t>n/a</t>
        </is>
      </c>
    </row>
    <row r="55" ht="15" customHeight="1">
      <c r="B55" s="55" t="inlineStr">
        <is>
          <t>n/a</t>
        </is>
      </c>
      <c r="C55" s="55" t="inlineStr">
        <is>
          <t>n/a</t>
        </is>
      </c>
      <c r="D55" s="55" t="inlineStr">
        <is>
          <t>n/a</t>
        </is>
      </c>
      <c r="E55" s="55" t="inlineStr">
        <is>
          <t>n/a</t>
        </is>
      </c>
      <c r="F55" s="55" t="inlineStr">
        <is>
          <t>n/a</t>
        </is>
      </c>
      <c r="G55" s="9" t="n"/>
      <c r="H55" s="9" t="n"/>
      <c r="I55" s="9" t="n"/>
      <c r="J55" s="55" t="inlineStr">
        <is>
          <t>n/a</t>
        </is>
      </c>
      <c r="K55" s="55" t="inlineStr">
        <is>
          <t>n/a</t>
        </is>
      </c>
    </row>
    <row r="56" ht="15" customHeight="1">
      <c r="B56" s="55" t="inlineStr">
        <is>
          <t>n/a</t>
        </is>
      </c>
      <c r="C56" s="55" t="inlineStr">
        <is>
          <t>n/a</t>
        </is>
      </c>
      <c r="D56" s="55" t="inlineStr">
        <is>
          <t>n/a</t>
        </is>
      </c>
      <c r="E56" s="55" t="inlineStr">
        <is>
          <t>n/a</t>
        </is>
      </c>
      <c r="F56" s="55" t="inlineStr">
        <is>
          <t>n/a</t>
        </is>
      </c>
      <c r="G56" s="9" t="n"/>
      <c r="H56" s="9" t="n"/>
      <c r="I56" s="9" t="n"/>
      <c r="J56" s="55" t="inlineStr">
        <is>
          <t>n/a</t>
        </is>
      </c>
      <c r="K56" s="55" t="inlineStr">
        <is>
          <t>n/a</t>
        </is>
      </c>
    </row>
    <row r="57" ht="15" customHeight="1">
      <c r="B57" s="55" t="inlineStr">
        <is>
          <t>n/a</t>
        </is>
      </c>
      <c r="C57" s="55" t="inlineStr">
        <is>
          <t>n/a</t>
        </is>
      </c>
      <c r="D57" s="55" t="inlineStr">
        <is>
          <t>n/a</t>
        </is>
      </c>
      <c r="E57" s="55" t="inlineStr">
        <is>
          <t>n/a</t>
        </is>
      </c>
      <c r="F57" s="55" t="inlineStr">
        <is>
          <t>n/a</t>
        </is>
      </c>
      <c r="G57" s="9" t="n"/>
      <c r="H57" s="9" t="n"/>
      <c r="I57" s="9" t="n"/>
      <c r="J57" s="55" t="inlineStr">
        <is>
          <t>n/a</t>
        </is>
      </c>
      <c r="K57" s="55" t="inlineStr">
        <is>
          <t>n/a</t>
        </is>
      </c>
    </row>
    <row r="58" ht="15" customHeight="1">
      <c r="B58" s="55" t="inlineStr">
        <is>
          <t>n/a</t>
        </is>
      </c>
      <c r="C58" s="55" t="inlineStr">
        <is>
          <t>n/a</t>
        </is>
      </c>
      <c r="D58" s="55" t="inlineStr">
        <is>
          <t>n/a</t>
        </is>
      </c>
      <c r="E58" s="55" t="inlineStr">
        <is>
          <t>n/a</t>
        </is>
      </c>
      <c r="F58" s="55" t="inlineStr">
        <is>
          <t>n/a</t>
        </is>
      </c>
      <c r="G58" s="9" t="n"/>
      <c r="H58" s="9" t="n"/>
      <c r="I58" s="9" t="n"/>
      <c r="J58" s="55" t="inlineStr">
        <is>
          <t>n/a</t>
        </is>
      </c>
      <c r="K58" s="55" t="inlineStr">
        <is>
          <t>n/a</t>
        </is>
      </c>
    </row>
    <row r="59" ht="18" customHeight="1">
      <c r="B59" s="88" t="inlineStr">
        <is>
          <t>Total (excludes announcement basis)</t>
        </is>
      </c>
      <c r="C59" s="89" t="n"/>
      <c r="D59" s="90">
        <f>SUMIF($C$9:$C$58,"&lt;&gt;announcement",D$9:D$58)</f>
        <v/>
      </c>
      <c r="E59" s="90">
        <f>SUMIF($C$9:$C$58,"&lt;&gt;announcement",E$9:E$58)</f>
        <v/>
      </c>
      <c r="F59" s="90">
        <f>SUMIF($C$9:$C$58,"&lt;&gt;announcement",F$9:F$58)</f>
        <v/>
      </c>
      <c r="G59" s="89" t="n"/>
      <c r="H59" s="89" t="n"/>
      <c r="I59" s="89" t="n"/>
      <c r="J59" s="89" t="n"/>
      <c r="K59" s="89" t="n"/>
    </row>
    <row r="60" ht="18" customHeight="1">
      <c r="B60" s="91" t="inlineStr">
        <is>
          <t>The total no public process assembles. Maintained here because nobody else keeps it.</t>
        </is>
      </c>
    </row>
  </sheetData>
  <mergeCells count="6">
    <mergeCell ref="F4:G4"/>
    <mergeCell ref="B5:C5"/>
    <mergeCell ref="B6:K6"/>
    <mergeCell ref="B2:K2"/>
    <mergeCell ref="B4:C4"/>
    <mergeCell ref="B60:K60"/>
  </mergeCells>
  <conditionalFormatting sqref="D9:F58">
    <cfRule type="expression" priority="1" dxfId="7">
      <formula>$C9="announcement"</formula>
    </cfRule>
  </conditionalFormatting>
  <conditionalFormatting sqref="D59:F59">
    <cfRule type="expression" priority="2" dxfId="0">
      <formula>AND(ISNUMBER($D59),$D59&gt;$H$4)</formula>
    </cfRule>
  </conditionalFormatting>
  <dataValidations count="4">
    <dataValidation sqref="C9:C58" showDropDown="0" showInputMessage="0" showErrorMessage="1" allowBlank="1" errorTitle="Not a list value" error="Choose a value from the dropdown list." type="list">
      <formula1>"contracted,application,announcement,licence condition,measured,n/a"</formula1>
    </dataValidation>
    <dataValidation sqref="G9:G58" showDropDown="0" showInputMessage="0" showErrorMessage="1" allowBlank="1" errorTitle="Not a list value" error="Choose a value from the dropdown list." type="list">
      <formula1>"yes,no,n/a"</formula1>
    </dataValidation>
    <dataValidation sqref="H9:H58" showDropDown="0" showInputMessage="0" showErrorMessage="1" allowBlank="1" errorTitle="Not a list value" error="Choose a value from the dropdown list." type="list">
      <formula1>"yes,no,unknown"</formula1>
    </dataValidation>
    <dataValidation sqref="I9:I58" showDropDown="0" showInputMessage="0" showErrorMessage="1" allowBlank="1" errorTitle="Not a list value" error="Choose a value from the dropdown list." type="list">
      <formula1>"yes,no,not yet"</formula1>
    </dataValidation>
  </dataValidations>
  <pageMargins left="0.4" right="0.4" top="0.5" bottom="0.4" header="0.2" footer="0.2"/>
  <pageSetup orientation="landscape" paperSize="9" fitToHeight="1" fitToWidth="1"/>
  <drawing xmlns:r="http://schemas.openxmlformats.org/officeDocument/2006/relationships" r:id="rId1"/>
</worksheet>
</file>

<file path=docProps/app.xml><?xml version="1.0" encoding="utf-8"?>
<Properties xmlns="http://schemas.openxmlformats.org/officeDocument/2006/extended-properties">
  <Application>Sociable Systems build tool (openpyxl)</Application>
  <AppVersion>3.1</AppVersion>
</Properties>
</file>

<file path=docProps/core.xml><?xml version="1.0" encoding="utf-8"?>
<cp:coreProperties xmlns:cp="http://schemas.openxmlformats.org/package/2006/metadata/core-properties">
  <dc:creator xmlns:dc="http://purl.org/dc/elements/1.1/">Sociable Systems</dc:creator>
  <dc:title xmlns:dc="http://purl.org/dc/elements/1.1/">The Draw Ledger</dc:title>
  <dc:description xmlns:dc="http://purl.org/dc/elements/1.1/">Post-approval monitoring workbook: stated versus actual, and claims versus evidence, in one file. A Sociable Systems module deliverable (sociable.systems).</dc:description>
  <dcterms:created xmlns:dcterms="http://purl.org/dc/terms/" xmlns:xsi="http://www.w3.org/2001/XMLSchema-instance" xsi:type="dcterms:W3CDTF">2026-08-30T23:32:07Z</dcterms:created>
  <dcterms:modified xmlns:dcterms="http://purl.org/dc/terms/" xmlns:xsi="http://www.w3.org/2001/XMLSchema-instance" xsi:type="dcterms:W3CDTF">2026-08-30T23:32:07Z</dcterms:modified>
  <cp:lastModifiedBy>Sociable Systems</cp:lastModifiedBy>
</cp:coreProperties>
</file>